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nomar\OneDrive\MPAI\MPAI_AI_Compliance_Kit\"/>
    </mc:Choice>
  </mc:AlternateContent>
  <xr:revisionPtr revIDLastSave="0" documentId="8_{F4F37E03-BF3D-408A-8EF8-96D92CF201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shboard" sheetId="9" r:id="rId1"/>
    <sheet name="Listor" sheetId="12" r:id="rId2"/>
    <sheet name="Overview" sheetId="1" r:id="rId3"/>
    <sheet name="AI System Register" sheetId="2" r:id="rId4"/>
    <sheet name="Risk Assessment" sheetId="3" r:id="rId5"/>
    <sheet name="AI Policy Checklist" sheetId="4" r:id="rId6"/>
    <sheet name="Transparency" sheetId="5" r:id="rId7"/>
    <sheet name="Training Log" sheetId="6" r:id="rId8"/>
    <sheet name="Incident Log" sheetId="7" r:id="rId9"/>
    <sheet name="Review Schedule" sheetId="8" r:id="rId10"/>
  </sheets>
  <definedNames>
    <definedName name="Lista_Allvarlighet">Listor!$J$6:$J$20</definedName>
    <definedName name="Lista_Avdelning">Listor!$E$6:$E$20</definedName>
    <definedName name="Lista_Frekvens">Listor!$G$6:$G$20</definedName>
    <definedName name="Lista_IncidentKategori">Listor!$I$6:$I$20</definedName>
    <definedName name="Lista_IncidentStatus">Listor!$K$6:$K$20</definedName>
    <definedName name="Lista_JaNej">Listor!$C$6:$C$20</definedName>
    <definedName name="Lista_PolicyStatus">Listor!$D$6:$D$20</definedName>
    <definedName name="Lista_Riskkategori">Listor!$A$6:$A$20</definedName>
    <definedName name="Lista_Risktyp">Listor!$F$6:$F$20</definedName>
    <definedName name="Lista_Status">Listor!$B$6:$B$20</definedName>
    <definedName name="Lista_Utbildning">Listor!$H$6:$H$20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9" l="1"/>
  <c r="E46" i="9"/>
  <c r="D46" i="9"/>
  <c r="C46" i="9"/>
  <c r="B46" i="9"/>
  <c r="A46" i="9"/>
  <c r="F45" i="9"/>
  <c r="E45" i="9"/>
  <c r="D45" i="9"/>
  <c r="C45" i="9"/>
  <c r="B45" i="9"/>
  <c r="A45" i="9"/>
  <c r="F44" i="9"/>
  <c r="E44" i="9"/>
  <c r="D44" i="9"/>
  <c r="C44" i="9"/>
  <c r="B44" i="9"/>
  <c r="A44" i="9"/>
  <c r="F43" i="9"/>
  <c r="E43" i="9"/>
  <c r="D43" i="9"/>
  <c r="C43" i="9"/>
  <c r="B43" i="9"/>
  <c r="A43" i="9"/>
  <c r="F42" i="9"/>
  <c r="E42" i="9"/>
  <c r="D42" i="9"/>
  <c r="C42" i="9"/>
  <c r="B42" i="9"/>
  <c r="A42" i="9"/>
  <c r="F41" i="9"/>
  <c r="E41" i="9"/>
  <c r="D41" i="9"/>
  <c r="C41" i="9"/>
  <c r="B41" i="9"/>
  <c r="A41" i="9"/>
  <c r="F40" i="9"/>
  <c r="E40" i="9"/>
  <c r="D40" i="9"/>
  <c r="C40" i="9"/>
  <c r="B40" i="9"/>
  <c r="A40" i="9"/>
  <c r="F39" i="9"/>
  <c r="E39" i="9"/>
  <c r="D39" i="9"/>
  <c r="C39" i="9"/>
  <c r="B39" i="9"/>
  <c r="A39" i="9"/>
  <c r="F38" i="9"/>
  <c r="E38" i="9"/>
  <c r="D38" i="9"/>
  <c r="C38" i="9"/>
  <c r="B38" i="9"/>
  <c r="A38" i="9"/>
  <c r="F37" i="9"/>
  <c r="E37" i="9"/>
  <c r="D37" i="9"/>
  <c r="C37" i="9"/>
  <c r="B37" i="9"/>
  <c r="A37" i="9"/>
  <c r="F36" i="9"/>
  <c r="E36" i="9"/>
  <c r="D36" i="9"/>
  <c r="C36" i="9"/>
  <c r="B36" i="9"/>
  <c r="A36" i="9"/>
  <c r="F35" i="9"/>
  <c r="E35" i="9"/>
  <c r="D35" i="9"/>
  <c r="C35" i="9"/>
  <c r="B35" i="9"/>
  <c r="A35" i="9"/>
  <c r="F34" i="9"/>
  <c r="E34" i="9"/>
  <c r="D34" i="9"/>
  <c r="C34" i="9"/>
  <c r="B34" i="9"/>
  <c r="A34" i="9"/>
  <c r="J29" i="9"/>
  <c r="I29" i="9"/>
  <c r="H29" i="9"/>
  <c r="G29" i="9"/>
  <c r="F29" i="9"/>
  <c r="E29" i="9"/>
  <c r="D29" i="9"/>
  <c r="J28" i="9"/>
  <c r="I28" i="9"/>
  <c r="H28" i="9"/>
  <c r="G28" i="9"/>
  <c r="F28" i="9"/>
  <c r="E28" i="9"/>
  <c r="D28" i="9"/>
  <c r="J27" i="9"/>
  <c r="I27" i="9"/>
  <c r="H27" i="9"/>
  <c r="G27" i="9"/>
  <c r="F27" i="9"/>
  <c r="E27" i="9"/>
  <c r="D27" i="9"/>
  <c r="J26" i="9"/>
  <c r="I26" i="9"/>
  <c r="H26" i="9"/>
  <c r="G26" i="9"/>
  <c r="F26" i="9"/>
  <c r="E26" i="9"/>
  <c r="D26" i="9"/>
  <c r="J25" i="9"/>
  <c r="I25" i="9"/>
  <c r="H25" i="9"/>
  <c r="G25" i="9"/>
  <c r="F25" i="9"/>
  <c r="E25" i="9"/>
  <c r="D25" i="9"/>
  <c r="J24" i="9"/>
  <c r="I24" i="9"/>
  <c r="H24" i="9"/>
  <c r="G24" i="9"/>
  <c r="F24" i="9"/>
  <c r="E24" i="9"/>
  <c r="D24" i="9"/>
  <c r="J23" i="9"/>
  <c r="I23" i="9"/>
  <c r="H23" i="9"/>
  <c r="G23" i="9"/>
  <c r="F23" i="9"/>
  <c r="E23" i="9"/>
  <c r="D23" i="9"/>
  <c r="J22" i="9"/>
  <c r="I22" i="9"/>
  <c r="H22" i="9"/>
  <c r="G22" i="9"/>
  <c r="F22" i="9"/>
  <c r="E22" i="9"/>
  <c r="D22" i="9"/>
  <c r="B30" i="9"/>
  <c r="B29" i="9"/>
  <c r="B28" i="9"/>
  <c r="B27" i="9"/>
  <c r="B24" i="9"/>
  <c r="B23" i="9"/>
  <c r="B22" i="9"/>
  <c r="I18" i="9"/>
  <c r="H18" i="9"/>
  <c r="I17" i="9"/>
  <c r="H17" i="9"/>
  <c r="I16" i="9"/>
  <c r="H16" i="9"/>
  <c r="I15" i="9"/>
  <c r="H15" i="9"/>
  <c r="I14" i="9"/>
  <c r="H14" i="9"/>
  <c r="I13" i="9"/>
  <c r="H13" i="9"/>
  <c r="I12" i="9"/>
  <c r="H12" i="9"/>
  <c r="I11" i="9"/>
  <c r="H11" i="9"/>
  <c r="I10" i="9"/>
  <c r="J10" i="9" s="1"/>
  <c r="H10" i="9"/>
  <c r="I9" i="9"/>
  <c r="H9" i="9"/>
  <c r="B13" i="9"/>
  <c r="B12" i="9"/>
  <c r="B11" i="9"/>
  <c r="B10" i="9"/>
  <c r="B9" i="9"/>
  <c r="I5" i="9"/>
  <c r="G5" i="9"/>
  <c r="E5" i="9"/>
  <c r="C5" i="9"/>
  <c r="A5" i="9"/>
  <c r="H13" i="3"/>
  <c r="G13" i="3"/>
  <c r="H12" i="3"/>
  <c r="G12" i="3"/>
  <c r="H11" i="3"/>
  <c r="G11" i="3"/>
  <c r="H10" i="3"/>
  <c r="G10" i="3"/>
  <c r="G9" i="3"/>
  <c r="H8" i="3"/>
  <c r="G8" i="3"/>
  <c r="H7" i="3"/>
  <c r="G7" i="3"/>
  <c r="G6" i="3"/>
  <c r="H6" i="3" s="1"/>
  <c r="G5" i="3"/>
  <c r="H5" i="3" s="1"/>
  <c r="G4" i="3"/>
  <c r="H4" i="3" s="1"/>
  <c r="J18" i="9" l="1"/>
  <c r="J12" i="9"/>
  <c r="J14" i="9"/>
  <c r="J16" i="9"/>
  <c r="J11" i="9"/>
  <c r="J9" i="9"/>
  <c r="J13" i="9"/>
  <c r="J15" i="9"/>
  <c r="J17" i="9"/>
  <c r="B25" i="9"/>
  <c r="H9" i="3"/>
  <c r="E10" i="9" l="1"/>
  <c r="E9" i="9"/>
  <c r="B26" i="9"/>
  <c r="E12" i="9"/>
  <c r="E11" i="9"/>
  <c r="E13" i="9" l="1"/>
</calcChain>
</file>

<file path=xl/sharedStrings.xml><?xml version="1.0" encoding="utf-8"?>
<sst xmlns="http://schemas.openxmlformats.org/spreadsheetml/2006/main" count="664" uniqueCount="505">
  <si>
    <t>🏢 EU AI ACT – FÖRETAGETS AI-STYRNING &amp; COMPLIANCE</t>
  </si>
  <si>
    <t>Dokumentmall för efterlevnad av EU AI Act (Förordning 2024/1689) och intern AI-policy</t>
  </si>
  <si>
    <t>FÖRETAGSINFORMATION</t>
  </si>
  <si>
    <t>Företagsnamn</t>
  </si>
  <si>
    <t>Organisationsnummer</t>
  </si>
  <si>
    <t>Bransch / Sektor</t>
  </si>
  <si>
    <t>Antal anställda</t>
  </si>
  <si>
    <t>AI-ansvarig (namn)</t>
  </si>
  <si>
    <t>AI-ansvarig (titel/roll)</t>
  </si>
  <si>
    <t>Avdelning</t>
  </si>
  <si>
    <t>Kontakt e-post</t>
  </si>
  <si>
    <t>Dokumentet skapat datum</t>
  </si>
  <si>
    <t>Senast uppdaterat</t>
  </si>
  <si>
    <t>Version</t>
  </si>
  <si>
    <t>Dokumentstatus</t>
  </si>
  <si>
    <t>Utkast</t>
  </si>
  <si>
    <t>Godkänt av</t>
  </si>
  <si>
    <t>Syfte</t>
  </si>
  <si>
    <t>AI-styrning och efterlevnad av EU AI Act (2024/1689)</t>
  </si>
  <si>
    <t>📋 AI-SYSTEMREGISTER</t>
  </si>
  <si>
    <t>Fullständig förteckning över alla AI-system som används, planeras eller har avvecklats inom organisationen. Krav enl. Art. 6, 9, 26 EU AI Act.</t>
  </si>
  <si>
    <t>AI-system / Verktyg</t>
  </si>
  <si>
    <t>Leverantör</t>
  </si>
  <si>
    <t>Avdelning som använder</t>
  </si>
  <si>
    <t>Syfte / Användningsområde</t>
  </si>
  <si>
    <t>Typ av data som behandlas</t>
  </si>
  <si>
    <t>Personuppgifter (Ja/Nej)</t>
  </si>
  <si>
    <t>Riskkategori (EU AI Act)</t>
  </si>
  <si>
    <t>Status (Aktiv/Planerad/Avvecklad)</t>
  </si>
  <si>
    <t>Systemägare</t>
  </si>
  <si>
    <t>Senast granskad</t>
  </si>
  <si>
    <t>Anteckningar / Åtgärder</t>
  </si>
  <si>
    <t>ChatGPT Enterprise</t>
  </si>
  <si>
    <t>OpenAI</t>
  </si>
  <si>
    <t>GPT-4o</t>
  </si>
  <si>
    <t>Marknad</t>
  </si>
  <si>
    <t>Innehållsgenerering</t>
  </si>
  <si>
    <t>Text, kunddata</t>
  </si>
  <si>
    <t>Nej</t>
  </si>
  <si>
    <t>Minimal risk</t>
  </si>
  <si>
    <t>Aktiv</t>
  </si>
  <si>
    <t>Intern policy upprättad</t>
  </si>
  <si>
    <t>Microsoft Copilot</t>
  </si>
  <si>
    <t>Microsoft</t>
  </si>
  <si>
    <t>M365</t>
  </si>
  <si>
    <t>Alla avdelningar</t>
  </si>
  <si>
    <t>Produktivitetsstöd</t>
  </si>
  <si>
    <t>Dokument, e-post</t>
  </si>
  <si>
    <t>Ja</t>
  </si>
  <si>
    <t>Licensavtal granskat</t>
  </si>
  <si>
    <t>AI-rekryteringsverktyg</t>
  </si>
  <si>
    <t>Exempel AB</t>
  </si>
  <si>
    <t>HR</t>
  </si>
  <si>
    <t>CV-screening &amp; ranking</t>
  </si>
  <si>
    <t>CV, personuppgifter</t>
  </si>
  <si>
    <t>Hög risk</t>
  </si>
  <si>
    <t>Planerad</t>
  </si>
  <si>
    <t>DPIA krävs, Art. 6 bedömning pågår</t>
  </si>
  <si>
    <t>Kreditbedömning AI</t>
  </si>
  <si>
    <t>Fintech AB</t>
  </si>
  <si>
    <t>Ekonomi</t>
  </si>
  <si>
    <t>Automatiserad kreditbedömning</t>
  </si>
  <si>
    <t>Finansiella data, personuppgifter</t>
  </si>
  <si>
    <t>Konformitetsbedömning genomförd</t>
  </si>
  <si>
    <t>Chatbot kundtjänst</t>
  </si>
  <si>
    <t>Intern utveckling</t>
  </si>
  <si>
    <t>Kundtjänst</t>
  </si>
  <si>
    <t>Automatiserad kundsupport</t>
  </si>
  <si>
    <t>Kundförfrågningar</t>
  </si>
  <si>
    <t>Begränsad risk</t>
  </si>
  <si>
    <t>Transparenskrav uppfyllt (Art.50)</t>
  </si>
  <si>
    <t>⚠️ RISKBEDÖMNING – AI-SYSTEM</t>
  </si>
  <si>
    <t>Riskanalys enligt EU AI Act Art. 9 – Riskhanteringssystem. Bedöm alla identifierade risker, sannolikhet, konsekvens och åtgärder.</t>
  </si>
  <si>
    <t>AI-system</t>
  </si>
  <si>
    <t>Användningsområde</t>
  </si>
  <si>
    <t>Identifierad risk</t>
  </si>
  <si>
    <t>Riskkategori</t>
  </si>
  <si>
    <t>Konsekvens (1-5)</t>
  </si>
  <si>
    <t>Sannolikhet (1-5)</t>
  </si>
  <si>
    <t>Riskpoäng</t>
  </si>
  <si>
    <t>Risknivå</t>
  </si>
  <si>
    <t>Åtgärder / Mitigering</t>
  </si>
  <si>
    <t>Ansvarig</t>
  </si>
  <si>
    <t>Granskningsdatum</t>
  </si>
  <si>
    <t>Felaktig information sprids</t>
  </si>
  <si>
    <t>Kvalitets- och tillförlitlighetsrisk</t>
  </si>
  <si>
    <t>Manuell granskning av allt AI-genererat innehåll</t>
  </si>
  <si>
    <t>Konfidentiell data läcker</t>
  </si>
  <si>
    <t>Dataskyddsrisk</t>
  </si>
  <si>
    <t>Policy mot delning av känslig data, DLP-verktyg</t>
  </si>
  <si>
    <t>CV-screening</t>
  </si>
  <si>
    <t>Diskriminerande urval</t>
  </si>
  <si>
    <t>Grundläggande rättigheter</t>
  </si>
  <si>
    <t>Bias-audit, manuell kontroll, loggning enl. Art. 14</t>
  </si>
  <si>
    <t>Bristande transparens mot kandidater</t>
  </si>
  <si>
    <t>Transparensrisk</t>
  </si>
  <si>
    <t>Informera kandidater enl. Art. 50, DPIA</t>
  </si>
  <si>
    <t>Kreditbeslut</t>
  </si>
  <si>
    <t>Felaktiga avslagsbeslut</t>
  </si>
  <si>
    <t>Mänsklig översyn (Art. 14), överklagandeprocess</t>
  </si>
  <si>
    <t>Datakvalitetsbrister</t>
  </si>
  <si>
    <t>Datakvalitetsrisk</t>
  </si>
  <si>
    <t>Datakvalitetskontroller enl. Art. 10</t>
  </si>
  <si>
    <t>Kundsupport</t>
  </si>
  <si>
    <t>Kunder vilseleds av felaktiga svar</t>
  </si>
  <si>
    <t>Eskaleringsrutin till mänsklig agent</t>
  </si>
  <si>
    <t>Ej tydligt att det är AI</t>
  </si>
  <si>
    <t>Tydlig märkning 'Du chattar med en AI' (Art. 50)</t>
  </si>
  <si>
    <t>✅ AI-POLICY CHECKLISTA – EU AI ACT COMPLIANCE</t>
  </si>
  <si>
    <t>Heltäckande checklista för efterlevnad av EU AI Act, GDPR-kopplingar, intern styrning och operativa krav. Varje punkt bör bekräftas med status.</t>
  </si>
  <si>
    <t>Policyområde</t>
  </si>
  <si>
    <t>Nr</t>
  </si>
  <si>
    <t>Fråga / Krav</t>
  </si>
  <si>
    <t>Status</t>
  </si>
  <si>
    <t>Kommentar / Referens</t>
  </si>
  <si>
    <t>🏛️ AI-styrning (Governance)</t>
  </si>
  <si>
    <t>Finns en utsedd AI-ansvarig person / AI Officer?</t>
  </si>
  <si>
    <t>Art. 4, 26 EU AI Act</t>
  </si>
  <si>
    <t>Finns en dokumenterad och godkänd AI-policy?</t>
  </si>
  <si>
    <t>Har styrelsen/ledningen godkänt AI-strategin?</t>
  </si>
  <si>
    <t>Art. 4 AI Literacy</t>
  </si>
  <si>
    <t>Finns en AI-styrgrupp eller governance-kommitté?</t>
  </si>
  <si>
    <t>Finns tydliga roller och ansvar definierade för AI?</t>
  </si>
  <si>
    <t>Finns en process för godkännande av nya AI-system?</t>
  </si>
  <si>
    <t>Art. 26 – Deployer obligations</t>
  </si>
  <si>
    <t>📚 AI-kompetens (Art. 4)</t>
  </si>
  <si>
    <t>Har alla anställda som använder AI fått grundläggande utbildning?</t>
  </si>
  <si>
    <t>Art. 4 – AI Literacy obligatoriskt</t>
  </si>
  <si>
    <t>Finns en utbildningsplan för AI-kompetens?</t>
  </si>
  <si>
    <t>Dokumenteras genomförd AI-utbildning?</t>
  </si>
  <si>
    <t>Se flik 'Training Log'</t>
  </si>
  <si>
    <t>Anpassas utbildningen efter roll och riskexponering?</t>
  </si>
  <si>
    <t>⚠️ Riskhantering (Art. 9)</t>
  </si>
  <si>
    <t>Finns ett riskhanteringssystem för AI?</t>
  </si>
  <si>
    <t>Art. 9 – Risk management system</t>
  </si>
  <si>
    <t>Har alla AI-system klassificerats enligt risknivå?</t>
  </si>
  <si>
    <t>Art. 6 – Minimal/Begränsad/Hög/Förbjuden</t>
  </si>
  <si>
    <t>Genomförs regelbundna riskbedömningar?</t>
  </si>
  <si>
    <t>Se flik 'Risk Assessment'</t>
  </si>
  <si>
    <t>Finns åtgärdsplaner för identifierade risker?</t>
  </si>
  <si>
    <t>Dokumenteras riskbedömningar och dess resultat?</t>
  </si>
  <si>
    <t>Finns eskaleringsrutiner vid oacceptabla risker?</t>
  </si>
  <si>
    <t>💾 Datastyrning (Art. 10)</t>
  </si>
  <si>
    <t>Finns policyer för datakvalitet i AI-system?</t>
  </si>
  <si>
    <t>Art. 10 – Data &amp; data governance</t>
  </si>
  <si>
    <t>Säkerställs att träningsdata är relevant, representativ och felfri?</t>
  </si>
  <si>
    <t>Finns rutiner för att hantera bias i data?</t>
  </si>
  <si>
    <t>Art. 10.2(f)</t>
  </si>
  <si>
    <t>Är dataskyddsombud (DPO) involverad i AI-beslut?</t>
  </si>
  <si>
    <t>GDPR-koppling</t>
  </si>
  <si>
    <t>Har DPIA genomförts för högrisk-AI-system?</t>
  </si>
  <si>
    <t>GDPR Art. 35</t>
  </si>
  <si>
    <t>Finns policy mot att dela konfidentiell data med externa AI-verktyg?</t>
  </si>
  <si>
    <t>🔍 Transparens (Art. 13, 50)</t>
  </si>
  <si>
    <t>Informeras kunder/användare när de interagerar med AI?</t>
  </si>
  <si>
    <t>Art. 50 – Transparency obligations</t>
  </si>
  <si>
    <t>Märks AI-genererat innehåll tydligt?</t>
  </si>
  <si>
    <t>Art. 50.2 – Syntetiskt innehåll</t>
  </si>
  <si>
    <t>Finns dokumentation om hur AI-system fungerar?</t>
  </si>
  <si>
    <t>Art. 13 – Transparency</t>
  </si>
  <si>
    <t>Kan beslut fattade av AI förklaras för berörda personer?</t>
  </si>
  <si>
    <t>Art. 86 – Right to explanation</t>
  </si>
  <si>
    <t>Finns en offentlig AI-transparensrapport?</t>
  </si>
  <si>
    <t>Rekommenderas för högrisk</t>
  </si>
  <si>
    <t>Registreras högrisk-AI-system i EU-databasen?</t>
  </si>
  <si>
    <t>Art. 49, 71 – EU Database</t>
  </si>
  <si>
    <t>👤 Mänsklig tillsyn (Art. 14)</t>
  </si>
  <si>
    <t>Finns mänsklig tillsyn över AI-beslut?</t>
  </si>
  <si>
    <t>Art. 14 – Human oversight</t>
  </si>
  <si>
    <t>Kan mänsklig operatör ingripa och åsidosätta AI-beslut?</t>
  </si>
  <si>
    <t>Art. 14.3(d) – Override capability</t>
  </si>
  <si>
    <t>Finns stoppmekanism ('kill switch') för högrisk-system?</t>
  </si>
  <si>
    <t>Art. 14.3(e)</t>
  </si>
  <si>
    <t>Loggas AI-beslut för granskning?</t>
  </si>
  <si>
    <t>Art. 12 – Record-keeping</t>
  </si>
  <si>
    <t>🚨 Incidenthantering</t>
  </si>
  <si>
    <t>Finns en process för rapportering av AI-incidenter?</t>
  </si>
  <si>
    <t>Art. 62 – Serious incident reporting</t>
  </si>
  <si>
    <t>Vet personalen hur man rapporterar AI-problem?</t>
  </si>
  <si>
    <t>Se flik 'Incident Log'</t>
  </si>
  <si>
    <t>Finns eskaleringsvägar till myndigheter vid allvarliga incidenter?</t>
  </si>
  <si>
    <t>Art. 62 – Rapportering till marknadstillsyn</t>
  </si>
  <si>
    <t>Dokumenteras och utreds alla AI-incidenter?</t>
  </si>
  <si>
    <t>🚫 Förbjudna AI-praktiker (Art. 5)</t>
  </si>
  <si>
    <t>Används INTE AI för social poängsättning?</t>
  </si>
  <si>
    <t>Art. 5.1(c)</t>
  </si>
  <si>
    <t>Används INTE AI för manipulativ påverkan?</t>
  </si>
  <si>
    <t>Art. 5.1(a)</t>
  </si>
  <si>
    <t>Används INTE AI för realtids biometrisk identifiering (utom undantag)?</t>
  </si>
  <si>
    <t>Art. 5.1(h)</t>
  </si>
  <si>
    <t>Finns process för att säkerställa att förbjudna tillämpningar inte införs?</t>
  </si>
  <si>
    <t>🤝 Leverantörer &amp; Tredje part</t>
  </si>
  <si>
    <t>Ställs krav på AI-leverantörer avseende EU AI Act compliance?</t>
  </si>
  <si>
    <t>Art. 25 – Obligations of distributors</t>
  </si>
  <si>
    <t>Finns avtalsklausuler om AI-ansvar med leverantörer?</t>
  </si>
  <si>
    <t>Granskas leverantörers AI-dokumentation och CE-märkning?</t>
  </si>
  <si>
    <t>Art. 16 – Provider obligations</t>
  </si>
  <si>
    <t>Finns en godkänd lista över AI-verktyg och leverantörer?</t>
  </si>
  <si>
    <t>📊 Uppföljning &amp; Granskning</t>
  </si>
  <si>
    <t>Genomförs regelbundna granskningar av AI-system?</t>
  </si>
  <si>
    <t>Se flik 'Review Schedule'</t>
  </si>
  <si>
    <t>Mäts och följs AI-systemens prestanda upp?</t>
  </si>
  <si>
    <t>Art. 72 – Post-market monitoring</t>
  </si>
  <si>
    <t>Finns KPI:er för AI-styrning och compliance?</t>
  </si>
  <si>
    <t>Rapporteras AI-compliance till ledningen regelbundet?</t>
  </si>
  <si>
    <t>🔍 TRANSPARENSREGISTER – AI-SYSTEM</t>
  </si>
  <si>
    <t>Dokumentation av transparenskrav enl. Art. 13 &amp; 50 EU AI Act. Alla AI-system som interagerar med eller påverkar individer ska dokumenteras här.</t>
  </si>
  <si>
    <t>Typ av interaktion</t>
  </si>
  <si>
    <t>Påverkan på anställda</t>
  </si>
  <si>
    <t>Påverkan på kunder/medborgare</t>
  </si>
  <si>
    <t>Krav på upplysning (Art. 50)</t>
  </si>
  <si>
    <t>Upplysningsmetod</t>
  </si>
  <si>
    <t>Upplysning implementerad?</t>
  </si>
  <si>
    <t>Anteckningar</t>
  </si>
  <si>
    <t>Text-generering</t>
  </si>
  <si>
    <t>Låg – verktyg för produktivitet</t>
  </si>
  <si>
    <t>Indirekt – genererat innehåll publiceras</t>
  </si>
  <si>
    <t>Ja – om innehåll publiceras</t>
  </si>
  <si>
    <t>Märkning av AI-genererat innehåll</t>
  </si>
  <si>
    <t>Intern riktlinje skapad</t>
  </si>
  <si>
    <t>Direkt kundinteraktion</t>
  </si>
  <si>
    <t>Ingen</t>
  </si>
  <si>
    <t>Hög – kunder interagerar direkt med AI</t>
  </si>
  <si>
    <t>Ja – Art. 50.1</t>
  </si>
  <si>
    <t>Popup-meddelande: 'Du chattar med en AI-assistent'</t>
  </si>
  <si>
    <t>Måste implementeras innan lansering</t>
  </si>
  <si>
    <t>Automatiserat beslutsfattande</t>
  </si>
  <si>
    <t>Hög – påverkar rekryteringsbeslut</t>
  </si>
  <si>
    <t>Hög – påverkar kandidater</t>
  </si>
  <si>
    <t>Ja – Art. 50.1 + GDPR Art. 22</t>
  </si>
  <si>
    <t>Skriftlig information till kandidater i ansökningsprocessen</t>
  </si>
  <si>
    <t>DPIA krävs, informationstext framtagen</t>
  </si>
  <si>
    <t>Hög – påverkar kreditbeslut</t>
  </si>
  <si>
    <t>Information i kreditansökan + rätt att överklaga</t>
  </si>
  <si>
    <t>Juridisk granskning genomförd</t>
  </si>
  <si>
    <t>Produktivitetsverktyg</t>
  </si>
  <si>
    <t>Medel – ändrar arbetsflöden</t>
  </si>
  <si>
    <t>Ingen direkt påverkan</t>
  </si>
  <si>
    <t>Nej – intern användning</t>
  </si>
  <si>
    <t>Intern kommunikation om verktyget</t>
  </si>
  <si>
    <t>AI-policy uppdaterad</t>
  </si>
  <si>
    <t>📚 UTBILDNINGSLOGG – AI-KOMPETENS (Art. 4 EU AI Act)</t>
  </si>
  <si>
    <t>Dokumentation av AI-utbildning enl. Art. 4 EU AI Act – AI Literacy. Alla som utvecklar, driftsätter eller använder AI-system ska ha tillräcklig kompetens.</t>
  </si>
  <si>
    <t>Medarbetare (namn)</t>
  </si>
  <si>
    <t>Roll / Befattning</t>
  </si>
  <si>
    <t>Utbildningstyp</t>
  </si>
  <si>
    <t>Utbildningsinnehåll</t>
  </si>
  <si>
    <t>Datum genomförd</t>
  </si>
  <si>
    <t>Utbildare / Leverantör</t>
  </si>
  <si>
    <t>Alla anställda</t>
  </si>
  <si>
    <t>Grundkurs</t>
  </si>
  <si>
    <t>AI-grunderna &amp; EU AI Act översikt</t>
  </si>
  <si>
    <t>Intern / Extern</t>
  </si>
  <si>
    <t>Obligatorisk för alla (Art. 4)</t>
  </si>
  <si>
    <t>IT</t>
  </si>
  <si>
    <t>AI-utvecklare</t>
  </si>
  <si>
    <t>Fördjupningskurs</t>
  </si>
  <si>
    <t>Teknisk AI-säkerhet, bias, datakvalitet (Art. 10)</t>
  </si>
  <si>
    <t>Rekryterare</t>
  </si>
  <si>
    <t>Specialkurs</t>
  </si>
  <si>
    <t>AI i rekrytering – risker, rättigheter, transparens</t>
  </si>
  <si>
    <t>Högrisk-användning</t>
  </si>
  <si>
    <t>Juridik</t>
  </si>
  <si>
    <t>Jurist</t>
  </si>
  <si>
    <t>EU AI Act juridisk tolkning &amp; compliance</t>
  </si>
  <si>
    <t>Ledning</t>
  </si>
  <si>
    <t>VD / Ledningsgrupp</t>
  </si>
  <si>
    <t>Strategikurs</t>
  </si>
  <si>
    <t>AI-styrning, ansvar &amp; affärsmöjligheter</t>
  </si>
  <si>
    <t>Art. 4 – ledningen ska ha AI-kompetens</t>
  </si>
  <si>
    <t>Kundtjänstmedarbetare</t>
  </si>
  <si>
    <t>Använda AI-chatbot korrekt, eskaleringsrutiner</t>
  </si>
  <si>
    <t>Controller</t>
  </si>
  <si>
    <t>AI-kreditbedömning – tillsyn &amp; beslutsfattande</t>
  </si>
  <si>
    <t>Content Manager</t>
  </si>
  <si>
    <t>AI-genererat innehåll – märkning &amp; kvalitetskontroll</t>
  </si>
  <si>
    <t>Art. 50 transparens</t>
  </si>
  <si>
    <t>🚨 INCIDENTLOGG – AI-SYSTEM</t>
  </si>
  <si>
    <t>Dokumentation av AI-incidenter enl. Art. 62 EU AI Act. Allvarliga incidenter ska rapporteras till marknadstillsynsmyndighet inom 15 dagar.</t>
  </si>
  <si>
    <t>Incident-ID</t>
  </si>
  <si>
    <t>Datum</t>
  </si>
  <si>
    <t>Kategori</t>
  </si>
  <si>
    <t>Beskrivning av incident</t>
  </si>
  <si>
    <t>Konsekvens / Påverkan</t>
  </si>
  <si>
    <t>Allvarlighetsgrad</t>
  </si>
  <si>
    <t>Åtgärd vidtagen</t>
  </si>
  <si>
    <t>AI-INC-001</t>
  </si>
  <si>
    <t>Dataintrång / Dataläckage</t>
  </si>
  <si>
    <t>AI-INC-002</t>
  </si>
  <si>
    <t>Felaktigt AI-beslut</t>
  </si>
  <si>
    <t>AI-INC-003</t>
  </si>
  <si>
    <t>AI-INC-004</t>
  </si>
  <si>
    <t>AI-INC-005</t>
  </si>
  <si>
    <t>AI-INC-006</t>
  </si>
  <si>
    <t>AI-INC-007</t>
  </si>
  <si>
    <t>AI-INC-008</t>
  </si>
  <si>
    <t>📅 GRANSKNINGSSCHEMA – AI COMPLIANCE</t>
  </si>
  <si>
    <t>Schema för regelbunden granskning av AI-system, policyer och processer. Enl. Art. 9, 72 EU AI Act – löpande riskhantering och uppföljning efter marknadslansering.</t>
  </si>
  <si>
    <t>Granskningsobjekt</t>
  </si>
  <si>
    <t>Beskrivning</t>
  </si>
  <si>
    <t>Granskningsfrekvens</t>
  </si>
  <si>
    <t>Senaste granskning</t>
  </si>
  <si>
    <t>Nästa granskning</t>
  </si>
  <si>
    <t>Anteckningar / EU AI Act referens</t>
  </si>
  <si>
    <t>AI-policy (övergripande)</t>
  </si>
  <si>
    <t>Granskning och uppdatering av företagets AI-policy</t>
  </si>
  <si>
    <t>Årligen</t>
  </si>
  <si>
    <t>Art. 4, 26</t>
  </si>
  <si>
    <t>AI-systemregister</t>
  </si>
  <si>
    <t>Kontrollera att alla AI-system är registrerade och korrekt klassificerade</t>
  </si>
  <si>
    <t>Kvartalsvis</t>
  </si>
  <si>
    <t>Art. 49, 71</t>
  </si>
  <si>
    <t>Riskbedömningar</t>
  </si>
  <si>
    <t>Uppdatera riskanalyser för alla AI-system</t>
  </si>
  <si>
    <t>Art. 9 – Riskhanteringssystem</t>
  </si>
  <si>
    <t>Högrisk-AI bedömning</t>
  </si>
  <si>
    <t>Djupgranskning av högrisk-AI-system</t>
  </si>
  <si>
    <t>Halvårsvis</t>
  </si>
  <si>
    <t>Art. 6, 9, 14, 26</t>
  </si>
  <si>
    <t>Transparenskrav</t>
  </si>
  <si>
    <t>Kontrollera att transparenskrav uppfylls</t>
  </si>
  <si>
    <t>Art. 13, 50</t>
  </si>
  <si>
    <t>Utbildningsplan AI</t>
  </si>
  <si>
    <t>Granska och uppdatera AI-utbildningsplan</t>
  </si>
  <si>
    <t>Art. 4 – AI Literacy</t>
  </si>
  <si>
    <t>Leverantörsgranskning</t>
  </si>
  <si>
    <t>Granska AI-leverantörers compliance</t>
  </si>
  <si>
    <t>Art. 16, 25</t>
  </si>
  <si>
    <t>DPIA för AI-system</t>
  </si>
  <si>
    <t>Dataskyddskonsekvensbedömning</t>
  </si>
  <si>
    <t>Vid förändring + årligen</t>
  </si>
  <si>
    <t>Incidentrapportering</t>
  </si>
  <si>
    <t>Granska incidentprocessen och loggar</t>
  </si>
  <si>
    <t>Art. 62</t>
  </si>
  <si>
    <t>AI-förbjudna praktiker</t>
  </si>
  <si>
    <t>Kontrollera att inga förbjudna AI-tillämpningar används</t>
  </si>
  <si>
    <t>Art. 5</t>
  </si>
  <si>
    <t>Mänsklig tillsyn</t>
  </si>
  <si>
    <t>Granska att mänsklig tillsyn fungerar korrekt</t>
  </si>
  <si>
    <t>Art. 14</t>
  </si>
  <si>
    <t>Teknisk dokumentation</t>
  </si>
  <si>
    <t>Kontrollera att teknisk dokumentation är komplett</t>
  </si>
  <si>
    <t>Vid förändring</t>
  </si>
  <si>
    <t>Art. 11, Annex IV</t>
  </si>
  <si>
    <t>Ledningsrapport AI-compliance</t>
  </si>
  <si>
    <t>Sammanställa och rapportera AI-status till ledning</t>
  </si>
  <si>
    <t>📊 AI COMPLIANCE DASHBOARD – EU AI ACT</t>
  </si>
  <si>
    <t>Sammanställning av företagets AI-styrning, riskhantering och efterlevnad av EU AI Act (Förordning 2024/1689)</t>
  </si>
  <si>
    <t>📋 REGISTRERADE AI-SYSTEM</t>
  </si>
  <si>
    <t>✅ AKTIVA SYSTEM</t>
  </si>
  <si>
    <t>⚠️ HÖGRISK-SYSTEM</t>
  </si>
  <si>
    <t>🚨 ÖPPNA INCIDENTER</t>
  </si>
  <si>
    <t>📊 POLICY-EFTERLEVNAD</t>
  </si>
  <si>
    <t>⚠️ RISKFÖRDELNING – AI-SYSTEM</t>
  </si>
  <si>
    <t>Antal system</t>
  </si>
  <si>
    <t>🟢 Minimal risk</t>
  </si>
  <si>
    <t>🟡 Begränsad risk</t>
  </si>
  <si>
    <t>🟠 Hög risk</t>
  </si>
  <si>
    <t>🔴 Förbjuden</t>
  </si>
  <si>
    <t>TOTALT</t>
  </si>
  <si>
    <t>Risknivå (bedömning)</t>
  </si>
  <si>
    <t>Antal</t>
  </si>
  <si>
    <t>🟢 Låg (1-4)</t>
  </si>
  <si>
    <t>🟡 Medel (5-9)</t>
  </si>
  <si>
    <t>🟠 Hög (10-14)</t>
  </si>
  <si>
    <t>🔴 Kritisk (15-25)</t>
  </si>
  <si>
    <t>✅ POLICY-STATUS PER OMRÅDE</t>
  </si>
  <si>
    <t>Nej/Delvis</t>
  </si>
  <si>
    <t>Andel Ja</t>
  </si>
  <si>
    <t>🏛️ AI-styrning</t>
  </si>
  <si>
    <t>📚 AI-kompetens</t>
  </si>
  <si>
    <t>⚠️ Riskhantering</t>
  </si>
  <si>
    <t>💾 Datastyrning</t>
  </si>
  <si>
    <t>🔍 Transparens</t>
  </si>
  <si>
    <t>👤 Mänsklig tillsyn</t>
  </si>
  <si>
    <t>🚫 Förbjudna praktiker</t>
  </si>
  <si>
    <t>🤝 Leverantörer</t>
  </si>
  <si>
    <t>📊 Uppföljning</t>
  </si>
  <si>
    <t>📈 YTTERLIGARE NYCKELTAL</t>
  </si>
  <si>
    <t>Mätvärde</t>
  </si>
  <si>
    <t>Resultat</t>
  </si>
  <si>
    <t>System med personuppgifter</t>
  </si>
  <si>
    <t>Genomförda utbildningar</t>
  </si>
  <si>
    <t>Totala riskbedömningar</t>
  </si>
  <si>
    <t>Genomsnittlig riskpoäng</t>
  </si>
  <si>
    <t>Kritiska risker (poäng ≥15)</t>
  </si>
  <si>
    <t>Granskningar att genomföra</t>
  </si>
  <si>
    <t>Totalt antal policypunkter</t>
  </si>
  <si>
    <t>Policypunkter besvarade</t>
  </si>
  <si>
    <t>Policypunkter ej besvarade</t>
  </si>
  <si>
    <t>Personuppgifter</t>
  </si>
  <si>
    <t>📅 GRANSKNINGSSCHEMA – STATUSÖVERSIKT</t>
  </si>
  <si>
    <t>Frekvens</t>
  </si>
  <si>
    <t>Milstolpe</t>
  </si>
  <si>
    <t>EU AI Act träder i kraft</t>
  </si>
  <si>
    <t>✅ Ikraft</t>
  </si>
  <si>
    <t>Förbud mot oacceptabel risk-AI (Art. 5)</t>
  </si>
  <si>
    <t>AI Literacy krav (Art. 4)</t>
  </si>
  <si>
    <t>Uppförandekoder (Art. 56)</t>
  </si>
  <si>
    <t>⏳ Kommande</t>
  </si>
  <si>
    <t>Krav på högrisk-AI-system (Art. 6-49)</t>
  </si>
  <si>
    <t>Krav på generativ AI / GPAI (Art. 51-56)</t>
  </si>
  <si>
    <t>Full tillämpning alla AI-system</t>
  </si>
  <si>
    <t>Krav på befintliga offentliga högrisk-system</t>
  </si>
  <si>
    <t>⚖️ Detta dokument är en mall för intern AI-styrning och efterlevnad av EU AI Act (Förordning 2024/1689). Det ersätter inte juridisk rådgivning. Konsultera alltid kvalificerad jurist för specifik compliance-bedömning.</t>
  </si>
  <si>
    <t>DOKUMENTSTRUKTUR &amp; NAVIGATION</t>
  </si>
  <si>
    <t>📊 Dashboard</t>
  </si>
  <si>
    <t>Sammanställning med KPI:er, riskfördelning och compliance-status</t>
  </si>
  <si>
    <t>🏢 Overview (denna flik)</t>
  </si>
  <si>
    <t>Företagsinformation och dokumentöversikt</t>
  </si>
  <si>
    <t>📋 AI System Register</t>
  </si>
  <si>
    <t>Fullständig förteckning över alla AI-system (Art. 6, 49)</t>
  </si>
  <si>
    <t>⚠️ Risk Assessment</t>
  </si>
  <si>
    <t>Riskbedömning per AI-system med automatisk riskpoäng (Art. 9)</t>
  </si>
  <si>
    <t>✅ AI Policy Checklist</t>
  </si>
  <si>
    <t>48 kontrollpunkter för EU AI Act compliance (10 policyområden)</t>
  </si>
  <si>
    <t>🔍 Transparency</t>
  </si>
  <si>
    <t>Transparenskrav och upplysningsskyldigheter (Art. 13, 50)</t>
  </si>
  <si>
    <t>📚 Training Log</t>
  </si>
  <si>
    <t>Utbildningslogg för AI-kompetens (Art. 4 – AI Literacy)</t>
  </si>
  <si>
    <t>🚨 Incident Log</t>
  </si>
  <si>
    <t>Incidentrapportering och uppföljning (Art. 62)</t>
  </si>
  <si>
    <t>📅 Review Schedule</t>
  </si>
  <si>
    <t>Granskningsschema med 13 granskningsobjekt (Art. 9, 72)</t>
  </si>
  <si>
    <t>JURIDISK ANMÄRKNING</t>
  </si>
  <si>
    <t>Detta dokument är en intern mall för AI-styrning och syftar till att stödja organisationens arbete med efterlevnad av EU:s AI-förordning (Förordning 2024/1689). Dokumentet ersätter inte juridisk rådgivning. Företaget bör konsultera kvalificerad jurist för specifik tolkning av EU AI Act och dess tillämpning på verksamheten. Mallen bör granskas och uppdateras regelbundet i takt med att lagstiftning, vägledningar och standarder utvecklas.</t>
  </si>
  <si>
    <t>AI-INC-009</t>
  </si>
  <si>
    <t>AI-INC-010</t>
  </si>
  <si>
    <t>AI-INC-011</t>
  </si>
  <si>
    <t>AI-INC-012</t>
  </si>
  <si>
    <t>AI-INC-013</t>
  </si>
  <si>
    <t>AI-INC-014</t>
  </si>
  <si>
    <t>AI-INC-015</t>
  </si>
  <si>
    <t>AI-INC-016</t>
  </si>
  <si>
    <t>AI-INC-017</t>
  </si>
  <si>
    <t>MPAI</t>
  </si>
  <si>
    <t>⚙️ LISTVÄRDEN – RULLGARDINSMENYER</t>
  </si>
  <si>
    <t>Lägg till eller ta bort värden i listorna nedan. Ändringarna slår igenom automatiskt i rullgardinsmenyerna i övriga flikar.</t>
  </si>
  <si>
    <t>📊 RISKKATEGORI</t>
  </si>
  <si>
    <t>📌 STATUS</t>
  </si>
  <si>
    <t>✅ JA/NEJ</t>
  </si>
  <si>
    <t>📋 POLICYSTATUS</t>
  </si>
  <si>
    <t>🏢 AVDELNING</t>
  </si>
  <si>
    <t>⚠️ RISKTYP</t>
  </si>
  <si>
    <t>📅 FREKVENS</t>
  </si>
  <si>
    <t>📚 UTBILDNING</t>
  </si>
  <si>
    <t>🚨 INCIDENT</t>
  </si>
  <si>
    <t>⚡ ALLVARLIG</t>
  </si>
  <si>
    <t>📝 STATUS</t>
  </si>
  <si>
    <t>(EU AI Act)</t>
  </si>
  <si>
    <t>(AI-system)</t>
  </si>
  <si>
    <t>(Personuppgifter)</t>
  </si>
  <si>
    <t>(Checklista)</t>
  </si>
  <si>
    <t>(Bedömning)</t>
  </si>
  <si>
    <t>(Granskning)</t>
  </si>
  <si>
    <t>(Typ)</t>
  </si>
  <si>
    <t>(Kategori)</t>
  </si>
  <si>
    <t>(Grad)</t>
  </si>
  <si>
    <t>(Incident)</t>
  </si>
  <si>
    <t>Veckovis</t>
  </si>
  <si>
    <t>Låg</t>
  </si>
  <si>
    <t>Öppen</t>
  </si>
  <si>
    <t>Månadsvis</t>
  </si>
  <si>
    <t>Medel</t>
  </si>
  <si>
    <t>Under utredning</t>
  </si>
  <si>
    <t>Avvecklad</t>
  </si>
  <si>
    <t>Delvis</t>
  </si>
  <si>
    <t>Diskriminering/Bias</t>
  </si>
  <si>
    <t>Hög</t>
  </si>
  <si>
    <t>Åtgärdad</t>
  </si>
  <si>
    <t>Förbjuden</t>
  </si>
  <si>
    <t>Under granskning</t>
  </si>
  <si>
    <t>Ej tillämpligt</t>
  </si>
  <si>
    <t>Systemfel</t>
  </si>
  <si>
    <t>Kritisk</t>
  </si>
  <si>
    <t>Stängd</t>
  </si>
  <si>
    <t>Workshop</t>
  </si>
  <si>
    <t>Säkerhetsincident</t>
  </si>
  <si>
    <t>Eskalerad</t>
  </si>
  <si>
    <t>Säkerhetsrisk</t>
  </si>
  <si>
    <t>E-learning</t>
  </si>
  <si>
    <t>Transparensbrist</t>
  </si>
  <si>
    <t>Bias/Diskrimineringsrisk</t>
  </si>
  <si>
    <t>Övrigt</t>
  </si>
  <si>
    <t>Produktion</t>
  </si>
  <si>
    <t>FoU</t>
  </si>
  <si>
    <t>📖 INSTRUKTIONER</t>
  </si>
  <si>
    <t>✅ Så här lägger du till ett nytt värde:</t>
  </si>
  <si>
    <t xml:space="preserve">    1. Skriv det nya värdet i en tom cell under befintliga värden i rätt kolumn</t>
  </si>
  <si>
    <t xml:space="preserve">    2. Värdet blir automatiskt tillgängligt i rullgardinsmenyerna</t>
  </si>
  <si>
    <t>❌ Så här tar du bort ett värde:</t>
  </si>
  <si>
    <t xml:space="preserve">    1. Ta bort texten i cellen (tryck Delete)</t>
  </si>
  <si>
    <t xml:space="preserve">    2. Obs: Befintliga val i andra flikar behålls, men kan inte väljas igen</t>
  </si>
  <si>
    <t>🔗 KOPPLINGAR TILL FLIKAR:</t>
  </si>
  <si>
    <t>Kolumn A (Riskkategori) → AI System Register (kolumn H)</t>
  </si>
  <si>
    <t>Kolumn B (Status) → AI System Register (kolumn I)</t>
  </si>
  <si>
    <t>Kolumn C (Ja/Nej) → AI System Register (kolumn G), Transparency (kolumn G)</t>
  </si>
  <si>
    <t>Kolumn D (Policystatus) → AI Policy Checklist (kolumn D)</t>
  </si>
  <si>
    <t>Kolumn E (Avdelning) → AI System Register (kolumn D), Training Log (kolumn B)</t>
  </si>
  <si>
    <t>Kolumn F (Risktyp) → Risk Assessment (kolumn D)</t>
  </si>
  <si>
    <t>Kolumn G (Frekvens) → Review Schedule (kolumn D)</t>
  </si>
  <si>
    <t>Kolumn H (Utbildning) → Training Log (kolumn D)</t>
  </si>
  <si>
    <t>Kolumn I (Incidentkategori) → Incident Log (kolumn D)</t>
  </si>
  <si>
    <t>Kolumn J (Allvarlighetsgrad) → Incident Log (kolumn G)</t>
  </si>
  <si>
    <t>Kolumn K (Incidentstatus) → Incident Log (kolumn 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</si>
</sst>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FFFFFF"/>
      <name val="Calibri"/>
      <family val="2"/>
      <scheme val="minor"/>
    </font>
    <font>
      <b/>
      <sz val="11"/>
      <color rgb="FF1B3A5C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FFFFFF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8"/>
      <color rgb="FFFFFFFF"/>
      <name val="Calibri"/>
      <family val="2"/>
      <scheme val="minor"/>
    </font>
    <font>
      <b/>
      <sz val="28"/>
      <color rgb="FF2980B9"/>
      <name val="Calibri"/>
      <family val="2"/>
      <scheme val="minor"/>
    </font>
    <font>
      <b/>
      <sz val="28"/>
      <color rgb="FF27AE60"/>
      <name val="Calibri"/>
      <family val="2"/>
      <scheme val="minor"/>
    </font>
    <font>
      <b/>
      <sz val="28"/>
      <color rgb="FFE67E22"/>
      <name val="Calibri"/>
      <family val="2"/>
      <scheme val="minor"/>
    </font>
    <font>
      <b/>
      <sz val="28"/>
      <color rgb="FFE74C3C"/>
      <name val="Calibri"/>
      <family val="2"/>
      <scheme val="minor"/>
    </font>
    <font>
      <b/>
      <sz val="28"/>
      <color rgb="FF8E44AD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8"/>
      <color rgb="FF7F8C8D"/>
      <name val="Calibri"/>
      <family val="2"/>
      <scheme val="minor"/>
    </font>
    <font>
      <b/>
      <sz val="9"/>
      <color rgb="FF2980B9"/>
      <name val="Calibri"/>
      <family val="2"/>
      <scheme val="minor"/>
    </font>
    <font>
      <b/>
      <sz val="11"/>
      <color rgb="FFC0392B"/>
      <name val="Calibri"/>
      <family val="2"/>
      <scheme val="minor"/>
    </font>
    <font>
      <b/>
      <i/>
      <sz val="9"/>
      <color rgb="FF7F8C8D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1B3A5C"/>
        <bgColor indexed="64"/>
      </patternFill>
    </fill>
    <fill>
      <patternFill patternType="solid">
        <fgColor rgb="FF2C5F8A"/>
        <bgColor indexed="64"/>
      </patternFill>
    </fill>
    <fill>
      <patternFill patternType="solid">
        <fgColor rgb="FFE8EEF4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34629E"/>
        <bgColor indexed="64"/>
      </patternFill>
    </fill>
    <fill>
      <patternFill patternType="solid">
        <fgColor rgb="FFF0F4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392B"/>
        <bgColor indexed="64"/>
      </patternFill>
    </fill>
    <fill>
      <patternFill patternType="solid">
        <fgColor rgb="FFFDF2F0"/>
        <bgColor indexed="64"/>
      </patternFill>
    </fill>
    <fill>
      <patternFill patternType="solid">
        <fgColor rgb="FF27AE60"/>
        <bgColor indexed="64"/>
      </patternFill>
    </fill>
    <fill>
      <patternFill patternType="solid">
        <fgColor rgb="FFF0FFF0"/>
        <bgColor indexed="64"/>
      </patternFill>
    </fill>
    <fill>
      <patternFill patternType="solid">
        <fgColor rgb="FF8E44AD"/>
        <bgColor indexed="64"/>
      </patternFill>
    </fill>
    <fill>
      <patternFill patternType="solid">
        <fgColor rgb="FFF5EEF8"/>
        <bgColor indexed="64"/>
      </patternFill>
    </fill>
    <fill>
      <patternFill patternType="solid">
        <fgColor rgb="FF2980B9"/>
        <bgColor indexed="64"/>
      </patternFill>
    </fill>
    <fill>
      <patternFill patternType="solid">
        <fgColor rgb="FFEBF5FB"/>
        <bgColor indexed="64"/>
      </patternFill>
    </fill>
    <fill>
      <patternFill patternType="solid">
        <fgColor rgb="FFE74C3C"/>
        <bgColor indexed="64"/>
      </patternFill>
    </fill>
    <fill>
      <patternFill patternType="solid">
        <fgColor rgb="FFFDEDEC"/>
        <bgColor indexed="64"/>
      </patternFill>
    </fill>
    <fill>
      <patternFill patternType="solid">
        <fgColor rgb="FF16A085"/>
        <bgColor indexed="64"/>
      </patternFill>
    </fill>
    <fill>
      <patternFill patternType="solid">
        <fgColor rgb="FFE8F8F5"/>
        <bgColor indexed="64"/>
      </patternFill>
    </fill>
    <fill>
      <patternFill patternType="solid">
        <fgColor rgb="FFEAFAF1"/>
        <bgColor indexed="64"/>
      </patternFill>
    </fill>
    <fill>
      <patternFill patternType="solid">
        <fgColor rgb="FFE67E22"/>
        <bgColor indexed="64"/>
      </patternFill>
    </fill>
    <fill>
      <patternFill patternType="solid">
        <fgColor rgb="FFFEF5E7"/>
        <bgColor indexed="64"/>
      </patternFill>
    </fill>
    <fill>
      <patternFill patternType="solid">
        <fgColor rgb="FFF5B7B1"/>
        <bgColor indexed="64"/>
      </patternFill>
    </fill>
    <fill>
      <patternFill patternType="solid">
        <fgColor rgb="FFFEF9E7"/>
        <bgColor indexed="64"/>
      </patternFill>
    </fill>
    <fill>
      <patternFill patternType="solid">
        <fgColor rgb="FFD5D8DC"/>
        <bgColor indexed="64"/>
      </patternFill>
    </fill>
    <fill>
      <patternFill patternType="solid">
        <fgColor rgb="FFA9DFBF"/>
        <bgColor indexed="64"/>
      </patternFill>
    </fill>
    <fill>
      <patternFill patternType="solid">
        <fgColor rgb="FF34495E"/>
        <bgColor indexed="64"/>
      </patternFill>
    </fill>
    <fill>
      <patternFill patternType="solid">
        <fgColor rgb="FFABB2B9"/>
        <bgColor indexed="64"/>
      </patternFill>
    </fill>
    <fill>
      <patternFill patternType="solid">
        <fgColor rgb="FFF2F3F4"/>
        <bgColor indexed="64"/>
      </patternFill>
    </fill>
    <fill>
      <patternFill patternType="solid">
        <fgColor rgb="FFA3E4D7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rgb="FFAEB6BF"/>
        <bgColor indexed="64"/>
      </patternFill>
    </fill>
    <fill>
      <patternFill patternType="solid">
        <fgColor rgb="FFE8EAF6"/>
        <bgColor indexed="64"/>
      </patternFill>
    </fill>
    <fill>
      <patternFill patternType="solid">
        <fgColor rgb="FFF8F9F9"/>
        <bgColor indexed="64"/>
      </patternFill>
    </fill>
    <fill>
      <patternFill patternType="solid">
        <fgColor rgb="FF2E86AB"/>
        <bgColor indexed="64"/>
      </patternFill>
    </fill>
    <fill>
      <patternFill patternType="solid">
        <fgColor rgb="FFE8F4F8"/>
        <bgColor indexed="64"/>
      </patternFill>
    </fill>
    <fill>
      <patternFill patternType="solid">
        <fgColor rgb="FF4ECDC4"/>
        <bgColor indexed="64"/>
      </patternFill>
    </fill>
    <fill>
      <patternFill patternType="solid">
        <fgColor rgb="FFFFE66D"/>
        <bgColor indexed="64"/>
      </patternFill>
    </fill>
    <fill>
      <patternFill patternType="solid">
        <fgColor rgb="FF95E1D3"/>
        <bgColor indexed="64"/>
      </patternFill>
    </fill>
    <fill>
      <patternFill patternType="solid">
        <fgColor rgb="FFDDA0DD"/>
        <bgColor indexed="64"/>
      </patternFill>
    </fill>
    <fill>
      <patternFill patternType="solid">
        <fgColor rgb="FF87CEEB"/>
        <bgColor indexed="64"/>
      </patternFill>
    </fill>
    <fill>
      <patternFill patternType="solid">
        <fgColor rgb="FFF4A460"/>
        <bgColor indexed="64"/>
      </patternFill>
    </fill>
    <fill>
      <patternFill patternType="solid">
        <fgColor rgb="FF98D8C8"/>
        <bgColor indexed="64"/>
      </patternFill>
    </fill>
    <fill>
      <patternFill patternType="solid">
        <fgColor rgb="FFB19CD9"/>
        <bgColor indexed="64"/>
      </patternFill>
    </fill>
    <fill>
      <patternFill patternType="solid">
        <fgColor rgb="FFFF6B6B"/>
        <bgColor indexed="64"/>
      </patternFill>
    </fill>
    <fill>
      <patternFill patternType="solid">
        <fgColor rgb="FFFFA07A"/>
        <bgColor indexed="64"/>
      </patternFill>
    </fill>
    <fill>
      <patternFill patternType="solid">
        <fgColor rgb="FF20B2AA"/>
        <bgColor indexed="64"/>
      </patternFill>
    </fill>
    <fill>
      <patternFill patternType="solid">
        <fgColor rgb="FFFFFDE7"/>
        <bgColor indexed="64"/>
      </patternFill>
    </fill>
    <fill>
      <patternFill patternType="solid">
        <fgColor rgb="FFF5E6F5"/>
        <bgColor indexed="64"/>
      </patternFill>
    </fill>
    <fill>
      <patternFill patternType="solid">
        <fgColor rgb="FFE6F3F8"/>
        <bgColor indexed="64"/>
      </patternFill>
    </fill>
    <fill>
      <patternFill patternType="solid">
        <fgColor rgb="FFFDF5E6"/>
        <bgColor indexed="64"/>
      </patternFill>
    </fill>
    <fill>
      <patternFill patternType="solid">
        <fgColor rgb="FFE8F5F0"/>
        <bgColor indexed="64"/>
      </patternFill>
    </fill>
    <fill>
      <patternFill patternType="solid">
        <fgColor rgb="FFF0E6F5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EEE6"/>
        <bgColor indexed="64"/>
      </patternFill>
    </fill>
    <fill>
      <patternFill patternType="solid">
        <fgColor rgb="FFE0F5F5"/>
        <bgColor indexed="64"/>
      </patternFill>
    </fill>
    <fill>
      <patternFill patternType="solid">
        <fgColor rgb="FFF5F5F5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rgb="FFC0C0C0"/>
      </right>
      <top style="medium">
        <color rgb="FF1B3A5C"/>
      </top>
      <bottom style="thin">
        <color rgb="FFC0C0C0"/>
      </bottom>
      <diagonal/>
    </border>
    <border>
      <left style="thin">
        <color auto="1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rgb="FFC0C0C0"/>
      </right>
      <top style="thin">
        <color rgb="FFC0C0C0"/>
      </top>
      <bottom style="thin">
        <color auto="1"/>
      </bottom>
      <diagonal/>
    </border>
    <border>
      <left style="thin">
        <color rgb="FFC0C0C0"/>
      </left>
      <right style="thin">
        <color auto="1"/>
      </right>
      <top style="medium">
        <color rgb="FF1B3A5C"/>
      </top>
      <bottom style="thin">
        <color rgb="FFC0C0C0"/>
      </bottom>
      <diagonal/>
    </border>
    <border>
      <left style="thin">
        <color rgb="FFC0C0C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auto="1"/>
      </right>
      <top style="thin">
        <color rgb="FFC0C0C0"/>
      </top>
      <bottom style="thin">
        <color auto="1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 style="thin">
        <color rgb="FFD0D0D0"/>
      </right>
      <top style="thin">
        <color auto="1"/>
      </top>
      <bottom style="thin">
        <color rgb="FFD0D0D0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auto="1"/>
      </bottom>
      <diagonal/>
    </border>
    <border>
      <left style="thin">
        <color auto="1"/>
      </left>
      <right style="thin">
        <color rgb="FFD0D0D0"/>
      </right>
      <top style="thin">
        <color auto="1"/>
      </top>
      <bottom style="thin">
        <color rgb="FFD0D0D0"/>
      </bottom>
      <diagonal/>
    </border>
    <border>
      <left style="thin">
        <color auto="1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auto="1"/>
      </left>
      <right style="thin">
        <color rgb="FFD0D0D0"/>
      </right>
      <top style="thin">
        <color rgb="FFD0D0D0"/>
      </top>
      <bottom style="thin">
        <color auto="1"/>
      </bottom>
      <diagonal/>
    </border>
    <border>
      <left style="thin">
        <color rgb="FFD0D0D0"/>
      </left>
      <right style="thin">
        <color auto="1"/>
      </right>
      <top style="thin">
        <color auto="1"/>
      </top>
      <bottom style="thin">
        <color rgb="FFD0D0D0"/>
      </bottom>
      <diagonal/>
    </border>
    <border>
      <left style="thin">
        <color rgb="FFD0D0D0"/>
      </left>
      <right style="thin">
        <color auto="1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 style="thin">
        <color auto="1"/>
      </right>
      <top style="thin">
        <color rgb="FFD0D0D0"/>
      </top>
      <bottom style="thin">
        <color auto="1"/>
      </bottom>
      <diagonal/>
    </border>
    <border>
      <left style="thin">
        <color rgb="FFBDC3C7"/>
      </left>
      <right style="thin">
        <color auto="1"/>
      </right>
      <top style="thin">
        <color rgb="FFBDC3C7"/>
      </top>
      <bottom style="thin">
        <color rgb="FFBDC3C7"/>
      </bottom>
      <diagonal/>
    </border>
    <border>
      <left style="thin">
        <color rgb="FFBDC3C7"/>
      </left>
      <right/>
      <top style="thin">
        <color rgb="FFBDC3C7"/>
      </top>
      <bottom/>
      <diagonal/>
    </border>
    <border>
      <left style="thin">
        <color rgb="FFBDC3C7"/>
      </left>
      <right/>
      <top/>
      <bottom style="thin">
        <color rgb="FFBDC3C7"/>
      </bottom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  <border>
      <left/>
      <right style="thin">
        <color rgb="FFBDC3C7"/>
      </right>
      <top style="thin">
        <color rgb="FFBDC3C7"/>
      </top>
      <bottom/>
      <diagonal/>
    </border>
    <border>
      <left/>
      <right style="thin">
        <color rgb="FFBDC3C7"/>
      </right>
      <top/>
      <bottom style="thin">
        <color rgb="FFBDC3C7"/>
      </bottom>
      <diagonal/>
    </border>
    <border>
      <left/>
      <right/>
      <top style="thin">
        <color rgb="FFBDC3C7"/>
      </top>
      <bottom/>
      <diagonal/>
    </border>
    <border>
      <left/>
      <right/>
      <top/>
      <bottom style="thin">
        <color rgb="FFBDC3C7"/>
      </bottom>
      <diagonal/>
    </border>
    <border>
      <left style="thin">
        <color rgb="FFBDC3C7"/>
      </left>
      <right style="thin">
        <color auto="1"/>
      </right>
      <top style="thin">
        <color rgb="FFBDC3C7"/>
      </top>
      <bottom style="thin">
        <color auto="1"/>
      </bottom>
      <diagonal/>
    </border>
    <border>
      <left style="thin">
        <color auto="1"/>
      </left>
      <right style="thin">
        <color rgb="FFBDC3C7"/>
      </right>
      <top style="thin">
        <color auto="1"/>
      </top>
      <bottom style="thin">
        <color rgb="FFBDC3C7"/>
      </bottom>
      <diagonal/>
    </border>
    <border>
      <left style="thin">
        <color auto="1"/>
      </left>
      <right style="thin">
        <color rgb="FFBDC3C7"/>
      </right>
      <top style="thin">
        <color rgb="FFBDC3C7"/>
      </top>
      <bottom style="thin">
        <color rgb="FFBDC3C7"/>
      </bottom>
      <diagonal/>
    </border>
    <border>
      <left style="thin">
        <color auto="1"/>
      </left>
      <right style="thin">
        <color rgb="FFBDC3C7"/>
      </right>
      <top style="thin">
        <color rgb="FFBDC3C7"/>
      </top>
      <bottom style="thin">
        <color auto="1"/>
      </bottom>
      <diagonal/>
    </border>
    <border>
      <left style="thin">
        <color rgb="FFBDC3C7"/>
      </left>
      <right style="thin">
        <color auto="1"/>
      </right>
      <top style="thin">
        <color auto="1"/>
      </top>
      <bottom style="thin">
        <color rgb="FFBDC3C7"/>
      </bottom>
      <diagonal/>
    </border>
    <border>
      <left style="thin">
        <color rgb="FFBDC3C7"/>
      </left>
      <right style="thin">
        <color rgb="FFBDC3C7"/>
      </right>
      <top style="thin">
        <color auto="1"/>
      </top>
      <bottom style="thin">
        <color rgb="FFBDC3C7"/>
      </bottom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auto="1"/>
      </bottom>
      <diagonal/>
    </border>
    <border>
      <left/>
      <right/>
      <top/>
      <bottom style="thin">
        <color rgb="FFC0392B"/>
      </bottom>
      <diagonal/>
    </border>
    <border>
      <left/>
      <right/>
      <top style="thin">
        <color rgb="FFC0392B"/>
      </top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6" fillId="4" borderId="1" xfId="0" applyFont="1" applyFill="1" applyBorder="1"/>
    <xf numFmtId="0" fontId="6" fillId="4" borderId="2" xfId="0" applyFont="1" applyFill="1" applyBorder="1"/>
    <xf numFmtId="0" fontId="6" fillId="4" borderId="3" xfId="0" applyFont="1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8" fillId="7" borderId="7" xfId="0" applyFont="1" applyFill="1" applyBorder="1"/>
    <xf numFmtId="0" fontId="8" fillId="8" borderId="7" xfId="0" applyFont="1" applyFill="1" applyBorder="1"/>
    <xf numFmtId="0" fontId="11" fillId="6" borderId="8" xfId="0" applyFont="1" applyFill="1" applyBorder="1" applyAlignment="1">
      <alignment horizontal="center" vertical="center" wrapText="1"/>
    </xf>
    <xf numFmtId="0" fontId="8" fillId="8" borderId="9" xfId="0" applyFont="1" applyFill="1" applyBorder="1"/>
    <xf numFmtId="0" fontId="11" fillId="6" borderId="10" xfId="0" applyFont="1" applyFill="1" applyBorder="1" applyAlignment="1">
      <alignment horizontal="center" vertical="center" wrapText="1"/>
    </xf>
    <xf numFmtId="0" fontId="8" fillId="7" borderId="11" xfId="0" applyFont="1" applyFill="1" applyBorder="1"/>
    <xf numFmtId="0" fontId="8" fillId="8" borderId="11" xfId="0" applyFont="1" applyFill="1" applyBorder="1"/>
    <xf numFmtId="0" fontId="8" fillId="8" borderId="12" xfId="0" applyFont="1" applyFill="1" applyBorder="1"/>
    <xf numFmtId="0" fontId="11" fillId="6" borderId="13" xfId="0" applyFont="1" applyFill="1" applyBorder="1" applyAlignment="1">
      <alignment horizontal="center" vertical="center" wrapText="1"/>
    </xf>
    <xf numFmtId="0" fontId="8" fillId="7" borderId="14" xfId="0" applyFont="1" applyFill="1" applyBorder="1"/>
    <xf numFmtId="0" fontId="8" fillId="8" borderId="14" xfId="0" applyFont="1" applyFill="1" applyBorder="1"/>
    <xf numFmtId="0" fontId="8" fillId="8" borderId="15" xfId="0" applyFont="1" applyFill="1" applyBorder="1"/>
    <xf numFmtId="0" fontId="8" fillId="10" borderId="7" xfId="0" applyFont="1" applyFill="1" applyBorder="1"/>
    <xf numFmtId="0" fontId="11" fillId="9" borderId="8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8" fillId="10" borderId="11" xfId="0" applyFont="1" applyFill="1" applyBorder="1"/>
    <xf numFmtId="0" fontId="11" fillId="9" borderId="13" xfId="0" applyFont="1" applyFill="1" applyBorder="1" applyAlignment="1">
      <alignment horizontal="center" vertical="center" wrapText="1"/>
    </xf>
    <xf numFmtId="0" fontId="8" fillId="10" borderId="14" xfId="0" applyFont="1" applyFill="1" applyBorder="1"/>
    <xf numFmtId="0" fontId="8" fillId="12" borderId="7" xfId="0" applyFont="1" applyFill="1" applyBorder="1" applyAlignment="1">
      <alignment wrapText="1"/>
    </xf>
    <xf numFmtId="0" fontId="8" fillId="8" borderId="7" xfId="0" applyFont="1" applyFill="1" applyBorder="1" applyAlignment="1">
      <alignment wrapText="1"/>
    </xf>
    <xf numFmtId="0" fontId="13" fillId="11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wrapText="1"/>
    </xf>
    <xf numFmtId="0" fontId="13" fillId="11" borderId="10" xfId="0" applyFont="1" applyFill="1" applyBorder="1" applyAlignment="1">
      <alignment horizontal="center" vertical="center" wrapText="1"/>
    </xf>
    <xf numFmtId="0" fontId="10" fillId="12" borderId="11" xfId="0" applyFont="1" applyFill="1" applyBorder="1" applyAlignment="1">
      <alignment wrapText="1"/>
    </xf>
    <xf numFmtId="0" fontId="10" fillId="8" borderId="11" xfId="0" applyFont="1" applyFill="1" applyBorder="1" applyAlignment="1">
      <alignment wrapText="1"/>
    </xf>
    <xf numFmtId="0" fontId="10" fillId="8" borderId="12" xfId="0" applyFont="1" applyFill="1" applyBorder="1" applyAlignment="1">
      <alignment wrapText="1"/>
    </xf>
    <xf numFmtId="0" fontId="13" fillId="11" borderId="13" xfId="0" applyFont="1" applyFill="1" applyBorder="1" applyAlignment="1">
      <alignment horizontal="center" vertical="center" wrapText="1"/>
    </xf>
    <xf numFmtId="0" fontId="8" fillId="12" borderId="14" xfId="0" applyFont="1" applyFill="1" applyBorder="1" applyAlignment="1">
      <alignment wrapText="1"/>
    </xf>
    <xf numFmtId="0" fontId="8" fillId="8" borderId="14" xfId="0" applyFont="1" applyFill="1" applyBorder="1" applyAlignment="1">
      <alignment wrapText="1"/>
    </xf>
    <xf numFmtId="0" fontId="8" fillId="8" borderId="15" xfId="0" applyFont="1" applyFill="1" applyBorder="1" applyAlignment="1">
      <alignment wrapText="1"/>
    </xf>
    <xf numFmtId="0" fontId="8" fillId="14" borderId="7" xfId="0" applyFont="1" applyFill="1" applyBorder="1" applyAlignment="1">
      <alignment wrapText="1"/>
    </xf>
    <xf numFmtId="0" fontId="11" fillId="13" borderId="8" xfId="0" applyFont="1" applyFill="1" applyBorder="1" applyAlignment="1">
      <alignment horizontal="center" vertical="center" wrapText="1"/>
    </xf>
    <xf numFmtId="0" fontId="11" fillId="13" borderId="10" xfId="0" applyFont="1" applyFill="1" applyBorder="1" applyAlignment="1">
      <alignment horizontal="center" vertical="center" wrapText="1"/>
    </xf>
    <xf numFmtId="0" fontId="8" fillId="14" borderId="11" xfId="0" applyFont="1" applyFill="1" applyBorder="1" applyAlignment="1">
      <alignment wrapText="1"/>
    </xf>
    <xf numFmtId="0" fontId="8" fillId="8" borderId="11" xfId="0" applyFont="1" applyFill="1" applyBorder="1" applyAlignment="1">
      <alignment wrapText="1"/>
    </xf>
    <xf numFmtId="0" fontId="8" fillId="8" borderId="12" xfId="0" applyFont="1" applyFill="1" applyBorder="1" applyAlignment="1">
      <alignment wrapText="1"/>
    </xf>
    <xf numFmtId="0" fontId="11" fillId="13" borderId="13" xfId="0" applyFont="1" applyFill="1" applyBorder="1" applyAlignment="1">
      <alignment horizontal="center" vertical="center" wrapText="1"/>
    </xf>
    <xf numFmtId="0" fontId="8" fillId="14" borderId="14" xfId="0" applyFont="1" applyFill="1" applyBorder="1" applyAlignment="1">
      <alignment wrapText="1"/>
    </xf>
    <xf numFmtId="0" fontId="8" fillId="16" borderId="7" xfId="0" applyFont="1" applyFill="1" applyBorder="1" applyAlignment="1">
      <alignment wrapText="1"/>
    </xf>
    <xf numFmtId="0" fontId="11" fillId="15" borderId="8" xfId="0" applyFont="1" applyFill="1" applyBorder="1" applyAlignment="1">
      <alignment horizontal="center" vertical="center" wrapText="1"/>
    </xf>
    <xf numFmtId="0" fontId="11" fillId="15" borderId="10" xfId="0" applyFont="1" applyFill="1" applyBorder="1" applyAlignment="1">
      <alignment horizontal="center" vertical="center" wrapText="1"/>
    </xf>
    <xf numFmtId="0" fontId="8" fillId="16" borderId="11" xfId="0" applyFont="1" applyFill="1" applyBorder="1" applyAlignment="1">
      <alignment wrapText="1"/>
    </xf>
    <xf numFmtId="0" fontId="11" fillId="15" borderId="13" xfId="0" applyFont="1" applyFill="1" applyBorder="1" applyAlignment="1">
      <alignment horizontal="center" vertical="center" wrapText="1"/>
    </xf>
    <xf numFmtId="0" fontId="8" fillId="16" borderId="14" xfId="0" applyFont="1" applyFill="1" applyBorder="1" applyAlignment="1">
      <alignment wrapText="1"/>
    </xf>
    <xf numFmtId="0" fontId="8" fillId="18" borderId="7" xfId="0" applyFont="1" applyFill="1" applyBorder="1" applyAlignment="1">
      <alignment wrapText="1"/>
    </xf>
    <xf numFmtId="0" fontId="11" fillId="17" borderId="8" xfId="0" applyFont="1" applyFill="1" applyBorder="1" applyAlignment="1">
      <alignment horizontal="center" vertical="center" wrapText="1"/>
    </xf>
    <xf numFmtId="0" fontId="11" fillId="17" borderId="10" xfId="0" applyFont="1" applyFill="1" applyBorder="1" applyAlignment="1">
      <alignment horizontal="center" vertical="center" wrapText="1"/>
    </xf>
    <xf numFmtId="0" fontId="8" fillId="18" borderId="11" xfId="0" applyFont="1" applyFill="1" applyBorder="1" applyAlignment="1">
      <alignment wrapText="1"/>
    </xf>
    <xf numFmtId="0" fontId="11" fillId="17" borderId="13" xfId="0" applyFont="1" applyFill="1" applyBorder="1" applyAlignment="1">
      <alignment horizontal="center" vertical="center" wrapText="1"/>
    </xf>
    <xf numFmtId="0" fontId="8" fillId="18" borderId="14" xfId="0" applyFont="1" applyFill="1" applyBorder="1" applyAlignment="1">
      <alignment wrapText="1"/>
    </xf>
    <xf numFmtId="0" fontId="8" fillId="20" borderId="7" xfId="0" applyFont="1" applyFill="1" applyBorder="1" applyAlignment="1">
      <alignment wrapText="1"/>
    </xf>
    <xf numFmtId="0" fontId="11" fillId="19" borderId="8" xfId="0" applyFont="1" applyFill="1" applyBorder="1" applyAlignment="1">
      <alignment horizontal="center" vertical="center" wrapText="1"/>
    </xf>
    <xf numFmtId="0" fontId="8" fillId="20" borderId="9" xfId="0" applyFont="1" applyFill="1" applyBorder="1" applyAlignment="1">
      <alignment wrapText="1"/>
    </xf>
    <xf numFmtId="0" fontId="11" fillId="19" borderId="10" xfId="0" applyFont="1" applyFill="1" applyBorder="1" applyAlignment="1">
      <alignment horizontal="center" vertical="center" wrapText="1"/>
    </xf>
    <xf numFmtId="0" fontId="8" fillId="20" borderId="11" xfId="0" applyFont="1" applyFill="1" applyBorder="1" applyAlignment="1">
      <alignment wrapText="1"/>
    </xf>
    <xf numFmtId="0" fontId="8" fillId="20" borderId="12" xfId="0" applyFont="1" applyFill="1" applyBorder="1" applyAlignment="1">
      <alignment wrapText="1"/>
    </xf>
    <xf numFmtId="0" fontId="11" fillId="19" borderId="13" xfId="0" applyFont="1" applyFill="1" applyBorder="1" applyAlignment="1">
      <alignment horizontal="center" vertical="center" wrapText="1"/>
    </xf>
    <xf numFmtId="0" fontId="8" fillId="20" borderId="14" xfId="0" applyFont="1" applyFill="1" applyBorder="1" applyAlignment="1">
      <alignment wrapText="1"/>
    </xf>
    <xf numFmtId="0" fontId="8" fillId="20" borderId="15" xfId="0" applyFont="1" applyFill="1" applyBorder="1" applyAlignment="1">
      <alignment wrapText="1"/>
    </xf>
    <xf numFmtId="0" fontId="12" fillId="24" borderId="25" xfId="0" applyFont="1" applyFill="1" applyBorder="1" applyAlignment="1">
      <alignment horizontal="center"/>
    </xf>
    <xf numFmtId="0" fontId="3" fillId="21" borderId="26" xfId="0" applyFont="1" applyFill="1" applyBorder="1"/>
    <xf numFmtId="0" fontId="3" fillId="25" borderId="26" xfId="0" applyFont="1" applyFill="1" applyBorder="1"/>
    <xf numFmtId="0" fontId="3" fillId="23" borderId="26" xfId="0" applyFont="1" applyFill="1" applyBorder="1"/>
    <xf numFmtId="0" fontId="3" fillId="18" borderId="26" xfId="0" applyFont="1" applyFill="1" applyBorder="1"/>
    <xf numFmtId="0" fontId="12" fillId="26" borderId="27" xfId="0" applyFont="1" applyFill="1" applyBorder="1"/>
    <xf numFmtId="0" fontId="12" fillId="24" borderId="28" xfId="0" applyFont="1" applyFill="1" applyBorder="1" applyAlignment="1">
      <alignment horizontal="center"/>
    </xf>
    <xf numFmtId="0" fontId="3" fillId="21" borderId="16" xfId="0" applyFont="1" applyFill="1" applyBorder="1" applyAlignment="1">
      <alignment horizontal="center"/>
    </xf>
    <xf numFmtId="0" fontId="3" fillId="25" borderId="16" xfId="0" applyFont="1" applyFill="1" applyBorder="1" applyAlignment="1">
      <alignment horizontal="center"/>
    </xf>
    <xf numFmtId="0" fontId="3" fillId="23" borderId="16" xfId="0" applyFont="1" applyFill="1" applyBorder="1" applyAlignment="1">
      <alignment horizontal="center"/>
    </xf>
    <xf numFmtId="0" fontId="3" fillId="18" borderId="16" xfId="0" applyFont="1" applyFill="1" applyBorder="1" applyAlignment="1">
      <alignment horizontal="center"/>
    </xf>
    <xf numFmtId="0" fontId="12" fillId="26" borderId="24" xfId="0" applyFont="1" applyFill="1" applyBorder="1" applyAlignment="1">
      <alignment horizontal="center"/>
    </xf>
    <xf numFmtId="0" fontId="8" fillId="12" borderId="19" xfId="0" applyFont="1" applyFill="1" applyBorder="1" applyAlignment="1">
      <alignment horizontal="center"/>
    </xf>
    <xf numFmtId="0" fontId="8" fillId="8" borderId="19" xfId="0" applyFont="1" applyFill="1" applyBorder="1" applyAlignment="1">
      <alignment horizontal="center"/>
    </xf>
    <xf numFmtId="0" fontId="10" fillId="27" borderId="29" xfId="0" applyFont="1" applyFill="1" applyBorder="1" applyAlignment="1">
      <alignment horizontal="center"/>
    </xf>
    <xf numFmtId="0" fontId="8" fillId="8" borderId="30" xfId="0" applyFont="1" applyFill="1" applyBorder="1" applyAlignment="1">
      <alignment horizontal="center"/>
    </xf>
    <xf numFmtId="0" fontId="10" fillId="27" borderId="25" xfId="0" applyFont="1" applyFill="1" applyBorder="1" applyAlignment="1">
      <alignment horizontal="center"/>
    </xf>
    <xf numFmtId="0" fontId="8" fillId="12" borderId="26" xfId="0" applyFont="1" applyFill="1" applyBorder="1"/>
    <xf numFmtId="0" fontId="8" fillId="8" borderId="26" xfId="0" applyFont="1" applyFill="1" applyBorder="1"/>
    <xf numFmtId="0" fontId="8" fillId="8" borderId="27" xfId="0" applyFont="1" applyFill="1" applyBorder="1"/>
    <xf numFmtId="0" fontId="10" fillId="27" borderId="28" xfId="0" applyFont="1" applyFill="1" applyBorder="1" applyAlignment="1">
      <alignment horizontal="center"/>
    </xf>
    <xf numFmtId="0" fontId="8" fillId="12" borderId="16" xfId="0" applyFont="1" applyFill="1" applyBorder="1" applyAlignment="1">
      <alignment horizontal="center"/>
    </xf>
    <xf numFmtId="0" fontId="8" fillId="8" borderId="16" xfId="0" applyFont="1" applyFill="1" applyBorder="1" applyAlignment="1">
      <alignment horizontal="center"/>
    </xf>
    <xf numFmtId="0" fontId="8" fillId="8" borderId="24" xfId="0" applyFont="1" applyFill="1" applyBorder="1" applyAlignment="1">
      <alignment horizontal="center"/>
    </xf>
    <xf numFmtId="0" fontId="10" fillId="29" borderId="25" xfId="0" applyFont="1" applyFill="1" applyBorder="1" applyAlignment="1">
      <alignment horizontal="center"/>
    </xf>
    <xf numFmtId="0" fontId="8" fillId="30" borderId="26" xfId="0" applyFont="1" applyFill="1" applyBorder="1"/>
    <xf numFmtId="0" fontId="8" fillId="30" borderId="27" xfId="0" applyFont="1" applyFill="1" applyBorder="1"/>
    <xf numFmtId="0" fontId="10" fillId="29" borderId="28" xfId="0" applyFont="1" applyFill="1" applyBorder="1" applyAlignment="1">
      <alignment horizontal="center"/>
    </xf>
    <xf numFmtId="0" fontId="1" fillId="30" borderId="16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1" fillId="30" borderId="24" xfId="0" applyFont="1" applyFill="1" applyBorder="1" applyAlignment="1">
      <alignment horizontal="center"/>
    </xf>
    <xf numFmtId="0" fontId="8" fillId="30" borderId="19" xfId="0" applyFont="1" applyFill="1" applyBorder="1"/>
    <xf numFmtId="0" fontId="8" fillId="8" borderId="19" xfId="0" applyFont="1" applyFill="1" applyBorder="1"/>
    <xf numFmtId="0" fontId="10" fillId="29" borderId="29" xfId="0" applyFont="1" applyFill="1" applyBorder="1" applyAlignment="1">
      <alignment horizontal="center"/>
    </xf>
    <xf numFmtId="0" fontId="8" fillId="8" borderId="30" xfId="0" applyFont="1" applyFill="1" applyBorder="1"/>
    <xf numFmtId="0" fontId="8" fillId="30" borderId="16" xfId="0" applyFont="1" applyFill="1" applyBorder="1"/>
    <xf numFmtId="0" fontId="8" fillId="8" borderId="16" xfId="0" applyFont="1" applyFill="1" applyBorder="1"/>
    <xf numFmtId="0" fontId="8" fillId="8" borderId="24" xfId="0" applyFont="1" applyFill="1" applyBorder="1"/>
    <xf numFmtId="0" fontId="8" fillId="20" borderId="19" xfId="0" applyFont="1" applyFill="1" applyBorder="1"/>
    <xf numFmtId="0" fontId="10" fillId="31" borderId="29" xfId="0" applyFont="1" applyFill="1" applyBorder="1" applyAlignment="1">
      <alignment horizontal="center"/>
    </xf>
    <xf numFmtId="0" fontId="8" fillId="20" borderId="30" xfId="0" applyFont="1" applyFill="1" applyBorder="1"/>
    <xf numFmtId="0" fontId="10" fillId="31" borderId="25" xfId="0" applyFont="1" applyFill="1" applyBorder="1" applyAlignment="1">
      <alignment horizontal="center"/>
    </xf>
    <xf numFmtId="0" fontId="8" fillId="20" borderId="26" xfId="0" applyFont="1" applyFill="1" applyBorder="1"/>
    <xf numFmtId="0" fontId="8" fillId="20" borderId="27" xfId="0" applyFont="1" applyFill="1" applyBorder="1"/>
    <xf numFmtId="0" fontId="10" fillId="31" borderId="28" xfId="0" applyFont="1" applyFill="1" applyBorder="1" applyAlignment="1">
      <alignment horizontal="center"/>
    </xf>
    <xf numFmtId="0" fontId="8" fillId="20" borderId="16" xfId="0" applyFont="1" applyFill="1" applyBorder="1"/>
    <xf numFmtId="0" fontId="8" fillId="20" borderId="24" xfId="0" applyFont="1" applyFill="1" applyBorder="1"/>
    <xf numFmtId="0" fontId="8" fillId="34" borderId="19" xfId="0" applyFont="1" applyFill="1" applyBorder="1"/>
    <xf numFmtId="0" fontId="10" fillId="33" borderId="29" xfId="0" applyFont="1" applyFill="1" applyBorder="1" applyAlignment="1">
      <alignment horizontal="center"/>
    </xf>
    <xf numFmtId="0" fontId="10" fillId="33" borderId="25" xfId="0" applyFont="1" applyFill="1" applyBorder="1" applyAlignment="1">
      <alignment horizontal="center"/>
    </xf>
    <xf numFmtId="14" fontId="8" fillId="34" borderId="26" xfId="0" applyNumberFormat="1" applyFont="1" applyFill="1" applyBorder="1" applyAlignment="1">
      <alignment horizontal="center"/>
    </xf>
    <xf numFmtId="14" fontId="8" fillId="8" borderId="26" xfId="0" applyNumberFormat="1" applyFont="1" applyFill="1" applyBorder="1" applyAlignment="1">
      <alignment horizontal="center"/>
    </xf>
    <xf numFmtId="14" fontId="8" fillId="8" borderId="27" xfId="0" applyNumberFormat="1" applyFont="1" applyFill="1" applyBorder="1" applyAlignment="1">
      <alignment horizontal="center"/>
    </xf>
    <xf numFmtId="0" fontId="10" fillId="33" borderId="28" xfId="0" applyFont="1" applyFill="1" applyBorder="1" applyAlignment="1">
      <alignment horizontal="center"/>
    </xf>
    <xf numFmtId="0" fontId="8" fillId="34" borderId="16" xfId="0" applyFont="1" applyFill="1" applyBorder="1" applyAlignment="1">
      <alignment horizontal="center"/>
    </xf>
    <xf numFmtId="0" fontId="22" fillId="4" borderId="1" xfId="0" applyFont="1" applyFill="1" applyBorder="1" applyAlignment="1">
      <alignment wrapText="1"/>
    </xf>
    <xf numFmtId="0" fontId="22" fillId="4" borderId="2" xfId="0" applyFont="1" applyFill="1" applyBorder="1" applyAlignment="1">
      <alignment wrapText="1"/>
    </xf>
    <xf numFmtId="0" fontId="22" fillId="4" borderId="3" xfId="0" applyFont="1" applyFill="1" applyBorder="1" applyAlignment="1">
      <alignment wrapText="1"/>
    </xf>
    <xf numFmtId="0" fontId="8" fillId="5" borderId="4" xfId="0" applyFont="1" applyFill="1" applyBorder="1" applyAlignment="1">
      <alignment wrapText="1"/>
    </xf>
    <xf numFmtId="0" fontId="8" fillId="5" borderId="5" xfId="0" applyFont="1" applyFill="1" applyBorder="1" applyAlignment="1">
      <alignment wrapText="1"/>
    </xf>
    <xf numFmtId="0" fontId="8" fillId="5" borderId="6" xfId="0" applyFont="1" applyFill="1" applyBorder="1" applyAlignment="1">
      <alignment wrapText="1"/>
    </xf>
    <xf numFmtId="0" fontId="1" fillId="38" borderId="0" xfId="0" applyFont="1" applyFill="1"/>
    <xf numFmtId="0" fontId="25" fillId="38" borderId="0" xfId="0" applyFont="1" applyFill="1"/>
    <xf numFmtId="0" fontId="1" fillId="39" borderId="0" xfId="0" applyFont="1" applyFill="1"/>
    <xf numFmtId="0" fontId="25" fillId="39" borderId="0" xfId="0" applyFont="1" applyFill="1"/>
    <xf numFmtId="0" fontId="1" fillId="40" borderId="0" xfId="0" applyFont="1" applyFill="1"/>
    <xf numFmtId="0" fontId="25" fillId="40" borderId="0" xfId="0" applyFont="1" applyFill="1"/>
    <xf numFmtId="0" fontId="1" fillId="41" borderId="0" xfId="0" applyFont="1" applyFill="1"/>
    <xf numFmtId="0" fontId="25" fillId="41" borderId="0" xfId="0" applyFont="1" applyFill="1"/>
    <xf numFmtId="0" fontId="1" fillId="42" borderId="0" xfId="0" applyFont="1" applyFill="1"/>
    <xf numFmtId="0" fontId="25" fillId="42" borderId="0" xfId="0" applyFont="1" applyFill="1"/>
    <xf numFmtId="0" fontId="1" fillId="43" borderId="0" xfId="0" applyFont="1" applyFill="1"/>
    <xf numFmtId="0" fontId="25" fillId="43" borderId="0" xfId="0" applyFont="1" applyFill="1"/>
    <xf numFmtId="0" fontId="1" fillId="44" borderId="0" xfId="0" applyFont="1" applyFill="1"/>
    <xf numFmtId="0" fontId="25" fillId="44" borderId="0" xfId="0" applyFont="1" applyFill="1"/>
    <xf numFmtId="0" fontId="1" fillId="45" borderId="0" xfId="0" applyFont="1" applyFill="1"/>
    <xf numFmtId="0" fontId="25" fillId="45" borderId="0" xfId="0" applyFont="1" applyFill="1"/>
    <xf numFmtId="0" fontId="1" fillId="46" borderId="0" xfId="0" applyFont="1" applyFill="1"/>
    <xf numFmtId="0" fontId="25" fillId="46" borderId="0" xfId="0" applyFont="1" applyFill="1"/>
    <xf numFmtId="0" fontId="1" fillId="47" borderId="0" xfId="0" applyFont="1" applyFill="1"/>
    <xf numFmtId="0" fontId="25" fillId="47" borderId="0" xfId="0" applyFont="1" applyFill="1"/>
    <xf numFmtId="0" fontId="1" fillId="48" borderId="0" xfId="0" applyFont="1" applyFill="1"/>
    <xf numFmtId="0" fontId="25" fillId="48" borderId="0" xfId="0" applyFont="1" applyFill="1"/>
    <xf numFmtId="0" fontId="0" fillId="20" borderId="0" xfId="0" applyFill="1"/>
    <xf numFmtId="0" fontId="0" fillId="49" borderId="0" xfId="0" applyFill="1"/>
    <xf numFmtId="0" fontId="0" fillId="50" borderId="0" xfId="0" applyFill="1"/>
    <xf numFmtId="0" fontId="0" fillId="51" borderId="0" xfId="0" applyFill="1"/>
    <xf numFmtId="0" fontId="0" fillId="52" borderId="0" xfId="0" applyFill="1"/>
    <xf numFmtId="0" fontId="0" fillId="53" borderId="0" xfId="0" applyFill="1"/>
    <xf numFmtId="0" fontId="0" fillId="54" borderId="0" xfId="0" applyFill="1"/>
    <xf numFmtId="0" fontId="0" fillId="55" borderId="0" xfId="0" applyFill="1"/>
    <xf numFmtId="0" fontId="0" fillId="56" borderId="0" xfId="0" applyFill="1"/>
    <xf numFmtId="0" fontId="0" fillId="57" borderId="0" xfId="0" applyFill="1"/>
    <xf numFmtId="0" fontId="7" fillId="36" borderId="0" xfId="0" applyFont="1" applyFill="1"/>
    <xf numFmtId="0" fontId="1" fillId="20" borderId="0" xfId="0" applyFont="1" applyFill="1"/>
    <xf numFmtId="0" fontId="1" fillId="55" borderId="0" xfId="0" applyFont="1" applyFill="1"/>
    <xf numFmtId="0" fontId="1" fillId="51" borderId="0" xfId="0" applyFont="1" applyFill="1"/>
    <xf numFmtId="0" fontId="3" fillId="58" borderId="0" xfId="0" applyFont="1" applyFill="1"/>
    <xf numFmtId="0" fontId="2" fillId="36" borderId="0" xfId="0" applyFont="1" applyFill="1" applyAlignment="1">
      <alignment horizontal="center"/>
    </xf>
    <xf numFmtId="0" fontId="0" fillId="0" borderId="0" xfId="0"/>
    <xf numFmtId="0" fontId="25" fillId="37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0" fillId="2" borderId="0" xfId="0" applyFill="1"/>
    <xf numFmtId="0" fontId="4" fillId="3" borderId="0" xfId="0" applyFont="1" applyFill="1" applyAlignment="1">
      <alignment horizontal="center" vertical="center"/>
    </xf>
    <xf numFmtId="0" fontId="0" fillId="3" borderId="0" xfId="0" applyFill="1"/>
    <xf numFmtId="0" fontId="11" fillId="15" borderId="17" xfId="0" applyFont="1" applyFill="1" applyBorder="1" applyAlignment="1">
      <alignment horizontal="center"/>
    </xf>
    <xf numFmtId="0" fontId="0" fillId="15" borderId="22" xfId="0" applyFill="1" applyBorder="1"/>
    <xf numFmtId="0" fontId="15" fillId="16" borderId="18" xfId="0" applyFont="1" applyFill="1" applyBorder="1" applyAlignment="1">
      <alignment horizontal="center"/>
    </xf>
    <xf numFmtId="0" fontId="0" fillId="16" borderId="23" xfId="0" applyFill="1" applyBorder="1"/>
    <xf numFmtId="0" fontId="11" fillId="11" borderId="17" xfId="0" applyFont="1" applyFill="1" applyBorder="1" applyAlignment="1">
      <alignment horizontal="center"/>
    </xf>
    <xf numFmtId="0" fontId="0" fillId="11" borderId="22" xfId="0" applyFill="1" applyBorder="1"/>
    <xf numFmtId="0" fontId="16" fillId="21" borderId="18" xfId="0" applyFont="1" applyFill="1" applyBorder="1" applyAlignment="1">
      <alignment horizontal="center"/>
    </xf>
    <xf numFmtId="0" fontId="0" fillId="21" borderId="23" xfId="0" applyFill="1" applyBorder="1"/>
    <xf numFmtId="0" fontId="11" fillId="22" borderId="17" xfId="0" applyFont="1" applyFill="1" applyBorder="1" applyAlignment="1">
      <alignment horizontal="center"/>
    </xf>
    <xf numFmtId="0" fontId="0" fillId="22" borderId="22" xfId="0" applyFill="1" applyBorder="1"/>
    <xf numFmtId="0" fontId="17" fillId="23" borderId="18" xfId="0" applyFont="1" applyFill="1" applyBorder="1" applyAlignment="1">
      <alignment horizontal="center"/>
    </xf>
    <xf numFmtId="0" fontId="0" fillId="23" borderId="23" xfId="0" applyFill="1" applyBorder="1"/>
    <xf numFmtId="0" fontId="11" fillId="17" borderId="17" xfId="0" applyFont="1" applyFill="1" applyBorder="1" applyAlignment="1">
      <alignment horizontal="center"/>
    </xf>
    <xf numFmtId="0" fontId="0" fillId="17" borderId="22" xfId="0" applyFill="1" applyBorder="1"/>
    <xf numFmtId="0" fontId="18" fillId="18" borderId="18" xfId="0" applyFont="1" applyFill="1" applyBorder="1" applyAlignment="1">
      <alignment horizontal="center"/>
    </xf>
    <xf numFmtId="0" fontId="0" fillId="18" borderId="23" xfId="0" applyFill="1" applyBorder="1"/>
    <xf numFmtId="0" fontId="20" fillId="19" borderId="0" xfId="0" applyFont="1" applyFill="1" applyAlignment="1">
      <alignment horizontal="center"/>
    </xf>
    <xf numFmtId="0" fontId="20" fillId="32" borderId="0" xfId="0" applyFont="1" applyFill="1" applyAlignment="1">
      <alignment horizontal="center"/>
    </xf>
    <xf numFmtId="0" fontId="21" fillId="35" borderId="0" xfId="0" applyFont="1" applyFill="1" applyAlignment="1">
      <alignment horizontal="center" wrapText="1"/>
    </xf>
    <xf numFmtId="0" fontId="0" fillId="35" borderId="0" xfId="0" applyFill="1"/>
    <xf numFmtId="0" fontId="11" fillId="13" borderId="17" xfId="0" applyFont="1" applyFill="1" applyBorder="1" applyAlignment="1">
      <alignment horizontal="center"/>
    </xf>
    <xf numFmtId="0" fontId="0" fillId="13" borderId="20" xfId="0" applyFill="1" applyBorder="1"/>
    <xf numFmtId="0" fontId="19" fillId="14" borderId="18" xfId="0" applyFont="1" applyFill="1" applyBorder="1" applyAlignment="1">
      <alignment horizontal="center"/>
    </xf>
    <xf numFmtId="0" fontId="0" fillId="14" borderId="21" xfId="0" applyFill="1" applyBorder="1"/>
    <xf numFmtId="0" fontId="20" fillId="9" borderId="0" xfId="0" applyFont="1" applyFill="1" applyAlignment="1">
      <alignment horizontal="center"/>
    </xf>
    <xf numFmtId="0" fontId="0" fillId="9" borderId="0" xfId="0" applyFill="1"/>
    <xf numFmtId="0" fontId="20" fillId="11" borderId="0" xfId="0" applyFont="1" applyFill="1" applyAlignment="1">
      <alignment horizontal="center"/>
    </xf>
    <xf numFmtId="0" fontId="0" fillId="11" borderId="0" xfId="0" applyFill="1"/>
    <xf numFmtId="0" fontId="20" fillId="28" borderId="0" xfId="0" applyFont="1" applyFill="1" applyAlignment="1">
      <alignment horizontal="center"/>
    </xf>
    <xf numFmtId="0" fontId="24" fillId="4" borderId="32" xfId="0" applyFont="1" applyFill="1" applyBorder="1" applyAlignment="1">
      <alignment vertical="top" wrapText="1"/>
    </xf>
    <xf numFmtId="0" fontId="22" fillId="4" borderId="32" xfId="0" applyFont="1" applyFill="1" applyBorder="1" applyAlignment="1">
      <alignment wrapText="1"/>
    </xf>
    <xf numFmtId="0" fontId="2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5" fillId="0" borderId="0" xfId="0" applyFont="1"/>
    <xf numFmtId="0" fontId="5" fillId="4" borderId="0" xfId="0" applyFont="1" applyFill="1"/>
    <xf numFmtId="0" fontId="6" fillId="4" borderId="0" xfId="0" applyFont="1" applyFill="1"/>
    <xf numFmtId="0" fontId="23" fillId="4" borderId="31" xfId="0" applyFont="1" applyFill="1" applyBorder="1" applyAlignment="1">
      <alignment wrapText="1"/>
    </xf>
    <xf numFmtId="0" fontId="22" fillId="4" borderId="31" xfId="0" applyFont="1" applyFill="1" applyBorder="1" applyAlignment="1">
      <alignment wrapText="1"/>
    </xf>
    <xf numFmtId="0" fontId="7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D670E-3BAC-4D26-9C09-264E6A61CB81}">
  <dimension ref="A1:J49"/>
  <sheetViews>
    <sheetView tabSelected="1" workbookViewId="0">
      <selection activeCell="J34" sqref="J34"/>
    </sheetView>
  </sheetViews>
  <sheetFormatPr defaultRowHeight="14.5" x14ac:dyDescent="0.35"/>
  <cols>
    <col min="1" max="1" width="29.08984375" customWidth="1"/>
    <col min="2" max="3" width="18.1796875" customWidth="1"/>
    <col min="4" max="4" width="20" customWidth="1"/>
    <col min="5" max="6" width="18.1796875" customWidth="1"/>
    <col min="7" max="7" width="23.6328125" customWidth="1"/>
    <col min="8" max="8" width="18.1796875" customWidth="1"/>
    <col min="9" max="9" width="25.81640625" customWidth="1"/>
    <col min="10" max="10" width="23.6328125" customWidth="1"/>
  </cols>
  <sheetData>
    <row r="1" spans="1:10" ht="50" customHeight="1" x14ac:dyDescent="0.35">
      <c r="A1" s="167" t="s">
        <v>346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0" ht="28" customHeight="1" x14ac:dyDescent="0.35">
      <c r="A2" s="169" t="s">
        <v>347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ht="10" customHeight="1" x14ac:dyDescent="0.35"/>
    <row r="4" spans="1:10" ht="25" customHeight="1" x14ac:dyDescent="0.35">
      <c r="A4" s="171" t="s">
        <v>348</v>
      </c>
      <c r="B4" s="172"/>
      <c r="C4" s="175" t="s">
        <v>349</v>
      </c>
      <c r="D4" s="176"/>
      <c r="E4" s="179" t="s">
        <v>350</v>
      </c>
      <c r="F4" s="180"/>
      <c r="G4" s="183" t="s">
        <v>351</v>
      </c>
      <c r="H4" s="184"/>
      <c r="I4" s="191" t="s">
        <v>352</v>
      </c>
      <c r="J4" s="192"/>
    </row>
    <row r="5" spans="1:10" ht="45" customHeight="1" x14ac:dyDescent="0.8">
      <c r="A5" s="173">
        <f>COUNTA('AI System Register'!A4:A50)</f>
        <v>5</v>
      </c>
      <c r="B5" s="174"/>
      <c r="C5" s="177">
        <f>COUNTIF('AI System Register'!I4:I50,"Aktiv")</f>
        <v>4</v>
      </c>
      <c r="D5" s="178"/>
      <c r="E5" s="181">
        <f>COUNTIF('AI System Register'!H4:H50,"Hög risk")</f>
        <v>2</v>
      </c>
      <c r="F5" s="182"/>
      <c r="G5" s="185">
        <f>COUNTIFS('Incident Log'!J4:J30,"Öppen")+COUNTIFS('Incident Log'!J4:J30,"Under utredning")</f>
        <v>0</v>
      </c>
      <c r="H5" s="186"/>
      <c r="I5" s="193" t="str">
        <f>IF(COUNTA('AI Policy Checklist'!D4:D51)=0,"0%",TEXT(COUNTIF('AI Policy Checklist'!D4:D51,"Ja")/COUNTA('AI Policy Checklist'!D4:D51),"0%"))</f>
        <v>67%</v>
      </c>
      <c r="J5" s="194"/>
    </row>
    <row r="6" spans="1:10" ht="12" customHeight="1" x14ac:dyDescent="0.35"/>
    <row r="7" spans="1:10" ht="28" customHeight="1" x14ac:dyDescent="0.35">
      <c r="A7" s="195" t="s">
        <v>353</v>
      </c>
      <c r="B7" s="196"/>
      <c r="C7" s="196"/>
      <c r="D7" s="196"/>
      <c r="E7" s="196"/>
      <c r="G7" s="197" t="s">
        <v>366</v>
      </c>
      <c r="H7" s="198"/>
      <c r="I7" s="198"/>
      <c r="J7" s="198"/>
    </row>
    <row r="8" spans="1:10" x14ac:dyDescent="0.35">
      <c r="A8" s="66" t="s">
        <v>76</v>
      </c>
      <c r="B8" s="72" t="s">
        <v>354</v>
      </c>
      <c r="D8" s="66" t="s">
        <v>360</v>
      </c>
      <c r="E8" s="72" t="s">
        <v>361</v>
      </c>
      <c r="G8" s="82" t="s">
        <v>110</v>
      </c>
      <c r="H8" s="80" t="s">
        <v>48</v>
      </c>
      <c r="I8" s="80" t="s">
        <v>367</v>
      </c>
      <c r="J8" s="86" t="s">
        <v>368</v>
      </c>
    </row>
    <row r="9" spans="1:10" x14ac:dyDescent="0.35">
      <c r="A9" s="67" t="s">
        <v>355</v>
      </c>
      <c r="B9" s="73">
        <f>COUNTIF('AI System Register'!H4:H50,"Minimal risk")</f>
        <v>2</v>
      </c>
      <c r="D9" s="67" t="s">
        <v>362</v>
      </c>
      <c r="E9" s="73">
        <f>COUNTIF('Risk Assessment'!H4:H50,"🟢 Låg")</f>
        <v>4</v>
      </c>
      <c r="G9" s="83" t="s">
        <v>369</v>
      </c>
      <c r="H9" s="78">
        <f>COUNTIFS('AI Policy Checklist'!A4:A51,"*styrning*",'AI Policy Checklist'!D4:D51,"Ja")</f>
        <v>2</v>
      </c>
      <c r="I9" s="78">
        <f>COUNTIFS('AI Policy Checklist'!A4:A51,"*styrning*",'AI Policy Checklist'!D4:D51,"&lt;&gt;Ja")-COUNTIFS('AI Policy Checklist'!A4:A51,"*styrning*",'AI Policy Checklist'!D4:D51,"")</f>
        <v>1</v>
      </c>
      <c r="J9" s="87" t="str">
        <f t="shared" ref="J9:J18" si="0">IF(H9+I9=0,"–",TEXT(H9/(H9+I9),"0%"))</f>
        <v>67%</v>
      </c>
    </row>
    <row r="10" spans="1:10" x14ac:dyDescent="0.35">
      <c r="A10" s="68" t="s">
        <v>356</v>
      </c>
      <c r="B10" s="74">
        <f>COUNTIF('AI System Register'!H4:H50,"Begränsad risk")</f>
        <v>1</v>
      </c>
      <c r="D10" s="68" t="s">
        <v>363</v>
      </c>
      <c r="E10" s="74">
        <f>COUNTIF('Risk Assessment'!H4:H50,"🟡 Medel")</f>
        <v>2</v>
      </c>
      <c r="G10" s="84" t="s">
        <v>370</v>
      </c>
      <c r="H10" s="79">
        <f>COUNTIFS('AI Policy Checklist'!A4:A51,"*kompetens*",'AI Policy Checklist'!D4:D51,"Ja")</f>
        <v>0</v>
      </c>
      <c r="I10" s="79">
        <f>COUNTIFS('AI Policy Checklist'!A4:A51,"*kompetens*",'AI Policy Checklist'!D4:D51,"&lt;&gt;Ja")-COUNTIFS('AI Policy Checklist'!A4:A51,"*kompetens*",'AI Policy Checklist'!D4:D51,"")</f>
        <v>0</v>
      </c>
      <c r="J10" s="88" t="str">
        <f t="shared" si="0"/>
        <v>–</v>
      </c>
    </row>
    <row r="11" spans="1:10" x14ac:dyDescent="0.35">
      <c r="A11" s="69" t="s">
        <v>357</v>
      </c>
      <c r="B11" s="75">
        <f>COUNTIF('AI System Register'!H4:H50,"Hög risk")</f>
        <v>2</v>
      </c>
      <c r="D11" s="69" t="s">
        <v>364</v>
      </c>
      <c r="E11" s="75">
        <f>COUNTIF('Risk Assessment'!H4:H50,"🟠 Hög")</f>
        <v>1</v>
      </c>
      <c r="G11" s="83" t="s">
        <v>371</v>
      </c>
      <c r="H11" s="78">
        <f>COUNTIFS('AI Policy Checklist'!A4:A51,"*Riskhantering*",'AI Policy Checklist'!D4:D51,"Ja")</f>
        <v>0</v>
      </c>
      <c r="I11" s="78">
        <f>COUNTIFS('AI Policy Checklist'!A4:A51,"*Riskhantering*",'AI Policy Checklist'!D4:D51,"&lt;&gt;Ja")-COUNTIFS('AI Policy Checklist'!A4:A51,"*Riskhantering*",'AI Policy Checklist'!D4:D51,"")</f>
        <v>0</v>
      </c>
      <c r="J11" s="87" t="str">
        <f t="shared" si="0"/>
        <v>–</v>
      </c>
    </row>
    <row r="12" spans="1:10" x14ac:dyDescent="0.35">
      <c r="A12" s="70" t="s">
        <v>358</v>
      </c>
      <c r="B12" s="76">
        <f>COUNTIF('AI System Register'!H4:H50,"Oacceptabel risk (Förbjuden)")</f>
        <v>0</v>
      </c>
      <c r="D12" s="70" t="s">
        <v>365</v>
      </c>
      <c r="E12" s="76">
        <f>COUNTIF('Risk Assessment'!H4:H50,"🔴 Kritisk")</f>
        <v>1</v>
      </c>
      <c r="G12" s="84" t="s">
        <v>372</v>
      </c>
      <c r="H12" s="79">
        <f>COUNTIFS('AI Policy Checklist'!A4:A51,"*Datastyrning*",'AI Policy Checklist'!D4:D51,"Ja")</f>
        <v>0</v>
      </c>
      <c r="I12" s="79">
        <f>COUNTIFS('AI Policy Checklist'!A4:A51,"*Datastyrning*",'AI Policy Checklist'!D4:D51,"&lt;&gt;Ja")-COUNTIFS('AI Policy Checklist'!A4:A51,"*Datastyrning*",'AI Policy Checklist'!D4:D51,"")</f>
        <v>0</v>
      </c>
      <c r="J12" s="88" t="str">
        <f t="shared" si="0"/>
        <v>–</v>
      </c>
    </row>
    <row r="13" spans="1:10" x14ac:dyDescent="0.35">
      <c r="A13" s="71" t="s">
        <v>359</v>
      </c>
      <c r="B13" s="77">
        <f>SUM(B9:B12)</f>
        <v>5</v>
      </c>
      <c r="D13" s="71" t="s">
        <v>359</v>
      </c>
      <c r="E13" s="77">
        <f>SUM(E9:E12)</f>
        <v>8</v>
      </c>
      <c r="G13" s="83" t="s">
        <v>373</v>
      </c>
      <c r="H13" s="78">
        <f>COUNTIFS('AI Policy Checklist'!A4:A51,"*Transparens*",'AI Policy Checklist'!D4:D51,"Ja")</f>
        <v>0</v>
      </c>
      <c r="I13" s="78">
        <f>COUNTIFS('AI Policy Checklist'!A4:A51,"*Transparens*",'AI Policy Checklist'!D4:D51,"&lt;&gt;Ja")-COUNTIFS('AI Policy Checklist'!A4:A51,"*Transparens*",'AI Policy Checklist'!D4:D51,"")</f>
        <v>0</v>
      </c>
      <c r="J13" s="87" t="str">
        <f t="shared" si="0"/>
        <v>–</v>
      </c>
    </row>
    <row r="14" spans="1:10" x14ac:dyDescent="0.35">
      <c r="G14" s="84" t="s">
        <v>374</v>
      </c>
      <c r="H14" s="79">
        <f>COUNTIFS('AI Policy Checklist'!A4:A51,"*tillsyn*",'AI Policy Checklist'!D4:D51,"Ja")</f>
        <v>0</v>
      </c>
      <c r="I14" s="79">
        <f>COUNTIFS('AI Policy Checklist'!A4:A51,"*tillsyn*",'AI Policy Checklist'!D4:D51,"&lt;&gt;Ja")-COUNTIFS('AI Policy Checklist'!A4:A51,"*tillsyn*",'AI Policy Checklist'!D4:D51,"")</f>
        <v>0</v>
      </c>
      <c r="J14" s="88" t="str">
        <f t="shared" si="0"/>
        <v>–</v>
      </c>
    </row>
    <row r="15" spans="1:10" x14ac:dyDescent="0.35">
      <c r="G15" s="83" t="s">
        <v>175</v>
      </c>
      <c r="H15" s="78">
        <f>COUNTIFS('AI Policy Checklist'!A4:A51,"*Incidenthantering*",'AI Policy Checklist'!D4:D51,"Ja")</f>
        <v>0</v>
      </c>
      <c r="I15" s="78">
        <f>COUNTIFS('AI Policy Checklist'!A4:A51,"*Incidenthantering*",'AI Policy Checklist'!D4:D51,"&lt;&gt;Ja")-COUNTIFS('AI Policy Checklist'!A4:A51,"*Incidenthantering*",'AI Policy Checklist'!D4:D51,"")</f>
        <v>0</v>
      </c>
      <c r="J15" s="87" t="str">
        <f t="shared" si="0"/>
        <v>–</v>
      </c>
    </row>
    <row r="16" spans="1:10" x14ac:dyDescent="0.35">
      <c r="G16" s="84" t="s">
        <v>375</v>
      </c>
      <c r="H16" s="79">
        <f>COUNTIFS('AI Policy Checklist'!A4:A51,"*Förbjudna*",'AI Policy Checklist'!D4:D51,"Ja")</f>
        <v>0</v>
      </c>
      <c r="I16" s="79">
        <f>COUNTIFS('AI Policy Checklist'!A4:A51,"*Förbjudna*",'AI Policy Checklist'!D4:D51,"&lt;&gt;Ja")-COUNTIFS('AI Policy Checklist'!A4:A51,"*Förbjudna*",'AI Policy Checklist'!D4:D51,"")</f>
        <v>0</v>
      </c>
      <c r="J16" s="88" t="str">
        <f t="shared" si="0"/>
        <v>–</v>
      </c>
    </row>
    <row r="17" spans="1:10" x14ac:dyDescent="0.35">
      <c r="G17" s="83" t="s">
        <v>376</v>
      </c>
      <c r="H17" s="78">
        <f>COUNTIFS('AI Policy Checklist'!A4:A51,"*Leverantörer*",'AI Policy Checklist'!D4:D51,"Ja")</f>
        <v>0</v>
      </c>
      <c r="I17" s="78">
        <f>COUNTIFS('AI Policy Checklist'!A4:A51,"*Leverantörer*",'AI Policy Checklist'!D4:D51,"&lt;&gt;Ja")-COUNTIFS('AI Policy Checklist'!A4:A51,"*Leverantörer*",'AI Policy Checklist'!D4:D51,"")</f>
        <v>0</v>
      </c>
      <c r="J17" s="87" t="str">
        <f t="shared" si="0"/>
        <v>–</v>
      </c>
    </row>
    <row r="18" spans="1:10" x14ac:dyDescent="0.35">
      <c r="G18" s="85" t="s">
        <v>377</v>
      </c>
      <c r="H18" s="81">
        <f>COUNTIFS('AI Policy Checklist'!A4:A51,"*Uppföljning*",'AI Policy Checklist'!D4:D51,"Ja")</f>
        <v>0</v>
      </c>
      <c r="I18" s="81">
        <f>COUNTIFS('AI Policy Checklist'!A4:A51,"*Uppföljning*",'AI Policy Checklist'!D4:D51,"&lt;&gt;Ja")-COUNTIFS('AI Policy Checklist'!A4:A51,"*Uppföljning*",'AI Policy Checklist'!D4:D51,"")</f>
        <v>0</v>
      </c>
      <c r="J18" s="89" t="str">
        <f t="shared" si="0"/>
        <v>–</v>
      </c>
    </row>
    <row r="19" spans="1:10" ht="12" customHeight="1" x14ac:dyDescent="0.35"/>
    <row r="20" spans="1:10" ht="28" customHeight="1" x14ac:dyDescent="0.35">
      <c r="A20" s="199" t="s">
        <v>378</v>
      </c>
      <c r="B20" s="199"/>
      <c r="C20" s="199"/>
      <c r="D20" s="199"/>
      <c r="E20" s="199"/>
      <c r="F20" s="199"/>
      <c r="G20" s="199"/>
      <c r="H20" s="199"/>
      <c r="I20" s="199"/>
      <c r="J20" s="199"/>
    </row>
    <row r="21" spans="1:10" x14ac:dyDescent="0.35">
      <c r="A21" s="90" t="s">
        <v>379</v>
      </c>
      <c r="B21" s="93" t="s">
        <v>380</v>
      </c>
      <c r="D21" s="90" t="s">
        <v>73</v>
      </c>
      <c r="E21" s="99" t="s">
        <v>22</v>
      </c>
      <c r="F21" s="99" t="s">
        <v>9</v>
      </c>
      <c r="G21" s="99" t="s">
        <v>76</v>
      </c>
      <c r="H21" s="99" t="s">
        <v>390</v>
      </c>
      <c r="I21" s="99" t="s">
        <v>113</v>
      </c>
      <c r="J21" s="93" t="s">
        <v>30</v>
      </c>
    </row>
    <row r="22" spans="1:10" x14ac:dyDescent="0.35">
      <c r="A22" s="91" t="s">
        <v>381</v>
      </c>
      <c r="B22" s="94">
        <f>COUNTIF('AI System Register'!G4:G50,"Ja")</f>
        <v>4</v>
      </c>
      <c r="D22" s="91" t="str">
        <f>IF('AI System Register'!A4="","",'AI System Register'!A4)</f>
        <v>ChatGPT Enterprise</v>
      </c>
      <c r="E22" s="97" t="str">
        <f>IF('AI System Register'!A4="","",'AI System Register'!B4)</f>
        <v>OpenAI</v>
      </c>
      <c r="F22" s="97" t="str">
        <f>IF('AI System Register'!A4="","",'AI System Register'!D4)</f>
        <v>Marknad</v>
      </c>
      <c r="G22" s="97" t="str">
        <f>IF('AI System Register'!A4="","",'AI System Register'!H4)</f>
        <v>Minimal risk</v>
      </c>
      <c r="H22" s="97" t="str">
        <f>IF('AI System Register'!A4="","",'AI System Register'!G4)</f>
        <v>Nej</v>
      </c>
      <c r="I22" s="97" t="str">
        <f>IF('AI System Register'!A4="","",'AI System Register'!I4)</f>
        <v>Aktiv</v>
      </c>
      <c r="J22" s="101">
        <f>IF('AI System Register'!A4="","",'AI System Register'!K4)</f>
        <v>0</v>
      </c>
    </row>
    <row r="23" spans="1:10" x14ac:dyDescent="0.35">
      <c r="A23" s="84" t="s">
        <v>382</v>
      </c>
      <c r="B23" s="95">
        <f>COUNTA('Training Log'!A4:A50)</f>
        <v>0</v>
      </c>
      <c r="D23" s="84" t="str">
        <f>IF('AI System Register'!A5="","",'AI System Register'!A5)</f>
        <v>Microsoft Copilot</v>
      </c>
      <c r="E23" s="98" t="str">
        <f>IF('AI System Register'!A5="","",'AI System Register'!B5)</f>
        <v>Microsoft</v>
      </c>
      <c r="F23" s="98" t="str">
        <f>IF('AI System Register'!A5="","",'AI System Register'!D5)</f>
        <v>Alla avdelningar</v>
      </c>
      <c r="G23" s="98" t="str">
        <f>IF('AI System Register'!A5="","",'AI System Register'!H5)</f>
        <v>Minimal risk</v>
      </c>
      <c r="H23" s="98" t="str">
        <f>IF('AI System Register'!A5="","",'AI System Register'!G5)</f>
        <v>Ja</v>
      </c>
      <c r="I23" s="98" t="str">
        <f>IF('AI System Register'!A5="","",'AI System Register'!I5)</f>
        <v>Aktiv</v>
      </c>
      <c r="J23" s="102">
        <f>IF('AI System Register'!A5="","",'AI System Register'!K5)</f>
        <v>0</v>
      </c>
    </row>
    <row r="24" spans="1:10" x14ac:dyDescent="0.35">
      <c r="A24" s="91" t="s">
        <v>383</v>
      </c>
      <c r="B24" s="94">
        <f>COUNTA('Risk Assessment'!A4:A50)</f>
        <v>8</v>
      </c>
      <c r="D24" s="91" t="str">
        <f>IF('AI System Register'!A6="","",'AI System Register'!A6)</f>
        <v>AI-rekryteringsverktyg</v>
      </c>
      <c r="E24" s="97" t="str">
        <f>IF('AI System Register'!A6="","",'AI System Register'!B6)</f>
        <v>Exempel AB</v>
      </c>
      <c r="F24" s="97" t="str">
        <f>IF('AI System Register'!A6="","",'AI System Register'!D6)</f>
        <v>Kundtjänst</v>
      </c>
      <c r="G24" s="97" t="str">
        <f>IF('AI System Register'!A6="","",'AI System Register'!H6)</f>
        <v>Hög risk</v>
      </c>
      <c r="H24" s="97" t="str">
        <f>IF('AI System Register'!A6="","",'AI System Register'!G6)</f>
        <v>Ja</v>
      </c>
      <c r="I24" s="97" t="str">
        <f>IF('AI System Register'!A6="","",'AI System Register'!I6)</f>
        <v>Planerad</v>
      </c>
      <c r="J24" s="101">
        <f>IF('AI System Register'!A6="","",'AI System Register'!K6)</f>
        <v>0</v>
      </c>
    </row>
    <row r="25" spans="1:10" x14ac:dyDescent="0.35">
      <c r="A25" s="84" t="s">
        <v>384</v>
      </c>
      <c r="B25" s="95">
        <f>IFERROR(AVERAGE('Risk Assessment'!G4:G50),"–")</f>
        <v>6.75</v>
      </c>
      <c r="D25" s="84" t="str">
        <f>IF('AI System Register'!A7="","",'AI System Register'!A7)</f>
        <v>Kreditbedömning AI</v>
      </c>
      <c r="E25" s="98" t="str">
        <f>IF('AI System Register'!A7="","",'AI System Register'!B7)</f>
        <v>Fintech AB</v>
      </c>
      <c r="F25" s="98" t="str">
        <f>IF('AI System Register'!A7="","",'AI System Register'!D7)</f>
        <v>Ekonomi</v>
      </c>
      <c r="G25" s="98" t="str">
        <f>IF('AI System Register'!A7="","",'AI System Register'!H7)</f>
        <v>Hög risk</v>
      </c>
      <c r="H25" s="98" t="str">
        <f>IF('AI System Register'!A7="","",'AI System Register'!G7)</f>
        <v>Ja</v>
      </c>
      <c r="I25" s="98" t="str">
        <f>IF('AI System Register'!A7="","",'AI System Register'!I7)</f>
        <v>Aktiv</v>
      </c>
      <c r="J25" s="102">
        <f>IF('AI System Register'!A7="","",'AI System Register'!K7)</f>
        <v>0</v>
      </c>
    </row>
    <row r="26" spans="1:10" x14ac:dyDescent="0.35">
      <c r="A26" s="91" t="s">
        <v>385</v>
      </c>
      <c r="B26" s="94">
        <f>COUNTIF('Risk Assessment'!H4:H50,"🔴 Kritisk")</f>
        <v>1</v>
      </c>
      <c r="D26" s="91" t="str">
        <f>IF('AI System Register'!A8="","",'AI System Register'!A8)</f>
        <v>Chatbot kundtjänst</v>
      </c>
      <c r="E26" s="97" t="str">
        <f>IF('AI System Register'!A8="","",'AI System Register'!B8)</f>
        <v>Intern utveckling</v>
      </c>
      <c r="F26" s="97" t="str">
        <f>IF('AI System Register'!A8="","",'AI System Register'!D8)</f>
        <v>Kundtjänst</v>
      </c>
      <c r="G26" s="97" t="str">
        <f>IF('AI System Register'!A8="","",'AI System Register'!H8)</f>
        <v>Begränsad risk</v>
      </c>
      <c r="H26" s="97" t="str">
        <f>IF('AI System Register'!A8="","",'AI System Register'!G8)</f>
        <v>Ja</v>
      </c>
      <c r="I26" s="97" t="str">
        <f>IF('AI System Register'!A8="","",'AI System Register'!I8)</f>
        <v>Aktiv</v>
      </c>
      <c r="J26" s="101">
        <f>IF('AI System Register'!A8="","",'AI System Register'!K8)</f>
        <v>0</v>
      </c>
    </row>
    <row r="27" spans="1:10" x14ac:dyDescent="0.35">
      <c r="A27" s="84" t="s">
        <v>386</v>
      </c>
      <c r="B27" s="95">
        <f>COUNTIF('Review Schedule'!G4:G30,"❌ Ej påbörjad")+COUNTIF('Review Schedule'!G4:G30,"⚠️ Försenad")</f>
        <v>0</v>
      </c>
      <c r="D27" s="84" t="str">
        <f>IF('AI System Register'!A9="","",'AI System Register'!A9)</f>
        <v/>
      </c>
      <c r="E27" s="98" t="str">
        <f>IF('AI System Register'!A9="","",'AI System Register'!B9)</f>
        <v/>
      </c>
      <c r="F27" s="98" t="str">
        <f>IF('AI System Register'!A9="","",'AI System Register'!D9)</f>
        <v/>
      </c>
      <c r="G27" s="98" t="str">
        <f>IF('AI System Register'!A9="","",'AI System Register'!H9)</f>
        <v/>
      </c>
      <c r="H27" s="98" t="str">
        <f>IF('AI System Register'!A9="","",'AI System Register'!G9)</f>
        <v/>
      </c>
      <c r="I27" s="98" t="str">
        <f>IF('AI System Register'!A9="","",'AI System Register'!I9)</f>
        <v/>
      </c>
      <c r="J27" s="102" t="str">
        <f>IF('AI System Register'!A9="","",'AI System Register'!K9)</f>
        <v/>
      </c>
    </row>
    <row r="28" spans="1:10" x14ac:dyDescent="0.35">
      <c r="A28" s="91" t="s">
        <v>387</v>
      </c>
      <c r="B28" s="94">
        <f>COUNTA('AI Policy Checklist'!C4:C51)</f>
        <v>48</v>
      </c>
      <c r="D28" s="91" t="str">
        <f>IF('AI System Register'!A10="","",'AI System Register'!A10)</f>
        <v/>
      </c>
      <c r="E28" s="97" t="str">
        <f>IF('AI System Register'!A10="","",'AI System Register'!B10)</f>
        <v/>
      </c>
      <c r="F28" s="97" t="str">
        <f>IF('AI System Register'!A10="","",'AI System Register'!D10)</f>
        <v/>
      </c>
      <c r="G28" s="97" t="str">
        <f>IF('AI System Register'!A10="","",'AI System Register'!H10)</f>
        <v/>
      </c>
      <c r="H28" s="97" t="str">
        <f>IF('AI System Register'!A10="","",'AI System Register'!G10)</f>
        <v/>
      </c>
      <c r="I28" s="97" t="str">
        <f>IF('AI System Register'!A10="","",'AI System Register'!I10)</f>
        <v/>
      </c>
      <c r="J28" s="101" t="str">
        <f>IF('AI System Register'!A10="","",'AI System Register'!K10)</f>
        <v/>
      </c>
    </row>
    <row r="29" spans="1:10" x14ac:dyDescent="0.35">
      <c r="A29" s="84" t="s">
        <v>388</v>
      </c>
      <c r="B29" s="95">
        <f>COUNTA('AI Policy Checklist'!D4:D51)</f>
        <v>3</v>
      </c>
      <c r="D29" s="85" t="str">
        <f>IF('AI System Register'!A11="","",'AI System Register'!A11)</f>
        <v/>
      </c>
      <c r="E29" s="100" t="str">
        <f>IF('AI System Register'!A11="","",'AI System Register'!B11)</f>
        <v/>
      </c>
      <c r="F29" s="100" t="str">
        <f>IF('AI System Register'!A11="","",'AI System Register'!D11)</f>
        <v/>
      </c>
      <c r="G29" s="100" t="str">
        <f>IF('AI System Register'!A11="","",'AI System Register'!H11)</f>
        <v/>
      </c>
      <c r="H29" s="100" t="str">
        <f>IF('AI System Register'!A11="","",'AI System Register'!G11)</f>
        <v/>
      </c>
      <c r="I29" s="100" t="str">
        <f>IF('AI System Register'!A11="","",'AI System Register'!I11)</f>
        <v/>
      </c>
      <c r="J29" s="103" t="str">
        <f>IF('AI System Register'!A11="","",'AI System Register'!K11)</f>
        <v/>
      </c>
    </row>
    <row r="30" spans="1:10" x14ac:dyDescent="0.35">
      <c r="A30" s="92" t="s">
        <v>389</v>
      </c>
      <c r="B30" s="96" t="e">
        <f>A28-A29</f>
        <v>#VALUE!</v>
      </c>
    </row>
    <row r="31" spans="1:10" ht="12" customHeight="1" x14ac:dyDescent="0.35"/>
    <row r="32" spans="1:10" ht="28" customHeight="1" x14ac:dyDescent="0.35">
      <c r="A32" s="187" t="s">
        <v>391</v>
      </c>
      <c r="B32" s="187"/>
      <c r="C32" s="187"/>
      <c r="D32" s="187"/>
      <c r="E32" s="187"/>
      <c r="F32" s="187"/>
      <c r="G32" s="187"/>
      <c r="H32" s="188"/>
      <c r="I32" s="188"/>
      <c r="J32" s="188"/>
    </row>
    <row r="33" spans="1:10" x14ac:dyDescent="0.35">
      <c r="A33" s="107" t="s">
        <v>298</v>
      </c>
      <c r="B33" s="105" t="s">
        <v>392</v>
      </c>
      <c r="C33" s="105" t="s">
        <v>301</v>
      </c>
      <c r="D33" s="105" t="s">
        <v>302</v>
      </c>
      <c r="E33" s="105" t="s">
        <v>113</v>
      </c>
      <c r="F33" s="110" t="s">
        <v>82</v>
      </c>
      <c r="H33" s="115" t="s">
        <v>280</v>
      </c>
      <c r="I33" s="114" t="s">
        <v>393</v>
      </c>
      <c r="J33" s="119" t="s">
        <v>113</v>
      </c>
    </row>
    <row r="34" spans="1:10" x14ac:dyDescent="0.35">
      <c r="A34" s="108" t="str">
        <f>IF('Review Schedule'!A4="","",'Review Schedule'!A4)</f>
        <v>AI-policy (övergripande)</v>
      </c>
      <c r="B34" s="104" t="str">
        <f>IF('Review Schedule'!A4="","",'Review Schedule'!D4)</f>
        <v>Årligen</v>
      </c>
      <c r="C34" s="104">
        <f>IF('Review Schedule'!A4="","",'Review Schedule'!E4)</f>
        <v>0</v>
      </c>
      <c r="D34" s="104">
        <f>IF('Review Schedule'!A4="","",'Review Schedule'!F4)</f>
        <v>0</v>
      </c>
      <c r="E34" s="104">
        <f>IF('Review Schedule'!A4="","",'Review Schedule'!G4)</f>
        <v>0</v>
      </c>
      <c r="F34" s="111">
        <f>IF('Review Schedule'!A4="","",'Review Schedule'!C4)</f>
        <v>0</v>
      </c>
      <c r="H34" s="116">
        <v>45505</v>
      </c>
      <c r="I34" s="113" t="s">
        <v>394</v>
      </c>
      <c r="J34" s="120" t="s">
        <v>395</v>
      </c>
    </row>
    <row r="35" spans="1:10" x14ac:dyDescent="0.35">
      <c r="A35" s="84" t="str">
        <f>IF('Review Schedule'!A5="","",'Review Schedule'!A5)</f>
        <v>AI-systemregister</v>
      </c>
      <c r="B35" s="98" t="str">
        <f>IF('Review Schedule'!A5="","",'Review Schedule'!D5)</f>
        <v>Kvartalsvis</v>
      </c>
      <c r="C35" s="98">
        <f>IF('Review Schedule'!A5="","",'Review Schedule'!E5)</f>
        <v>0</v>
      </c>
      <c r="D35" s="98">
        <f>IF('Review Schedule'!A5="","",'Review Schedule'!F5)</f>
        <v>0</v>
      </c>
      <c r="E35" s="98">
        <f>IF('Review Schedule'!A5="","",'Review Schedule'!G5)</f>
        <v>0</v>
      </c>
      <c r="F35" s="102">
        <f>IF('Review Schedule'!A5="","",'Review Schedule'!C5)</f>
        <v>0</v>
      </c>
      <c r="H35" s="117">
        <v>45690</v>
      </c>
      <c r="I35" s="98" t="s">
        <v>396</v>
      </c>
      <c r="J35" s="88" t="s">
        <v>395</v>
      </c>
    </row>
    <row r="36" spans="1:10" x14ac:dyDescent="0.35">
      <c r="A36" s="108" t="str">
        <f>IF('Review Schedule'!A6="","",'Review Schedule'!A6)</f>
        <v>Riskbedömningar</v>
      </c>
      <c r="B36" s="104" t="str">
        <f>IF('Review Schedule'!A6="","",'Review Schedule'!D6)</f>
        <v>Kvartalsvis</v>
      </c>
      <c r="C36" s="104">
        <f>IF('Review Schedule'!A6="","",'Review Schedule'!E6)</f>
        <v>0</v>
      </c>
      <c r="D36" s="104">
        <f>IF('Review Schedule'!A6="","",'Review Schedule'!F6)</f>
        <v>0</v>
      </c>
      <c r="E36" s="104">
        <f>IF('Review Schedule'!A6="","",'Review Schedule'!G6)</f>
        <v>0</v>
      </c>
      <c r="F36" s="111">
        <f>IF('Review Schedule'!A6="","",'Review Schedule'!C6)</f>
        <v>0</v>
      </c>
      <c r="H36" s="116">
        <v>45690</v>
      </c>
      <c r="I36" s="113" t="s">
        <v>397</v>
      </c>
      <c r="J36" s="120" t="s">
        <v>395</v>
      </c>
    </row>
    <row r="37" spans="1:10" x14ac:dyDescent="0.35">
      <c r="A37" s="84" t="str">
        <f>IF('Review Schedule'!A7="","",'Review Schedule'!A7)</f>
        <v>Högrisk-AI bedömning</v>
      </c>
      <c r="B37" s="98" t="str">
        <f>IF('Review Schedule'!A7="","",'Review Schedule'!D7)</f>
        <v>Halvårsvis</v>
      </c>
      <c r="C37" s="98">
        <f>IF('Review Schedule'!A7="","",'Review Schedule'!E7)</f>
        <v>0</v>
      </c>
      <c r="D37" s="98">
        <f>IF('Review Schedule'!A7="","",'Review Schedule'!F7)</f>
        <v>0</v>
      </c>
      <c r="E37" s="98">
        <f>IF('Review Schedule'!A7="","",'Review Schedule'!G7)</f>
        <v>0</v>
      </c>
      <c r="F37" s="102">
        <f>IF('Review Schedule'!A7="","",'Review Schedule'!C7)</f>
        <v>0</v>
      </c>
      <c r="H37" s="117">
        <v>45871</v>
      </c>
      <c r="I37" s="98" t="s">
        <v>398</v>
      </c>
      <c r="J37" s="88" t="s">
        <v>399</v>
      </c>
    </row>
    <row r="38" spans="1:10" x14ac:dyDescent="0.35">
      <c r="A38" s="108" t="str">
        <f>IF('Review Schedule'!A8="","",'Review Schedule'!A8)</f>
        <v>Transparenskrav</v>
      </c>
      <c r="B38" s="104" t="str">
        <f>IF('Review Schedule'!A8="","",'Review Schedule'!D8)</f>
        <v>Halvårsvis</v>
      </c>
      <c r="C38" s="104">
        <f>IF('Review Schedule'!A8="","",'Review Schedule'!E8)</f>
        <v>0</v>
      </c>
      <c r="D38" s="104">
        <f>IF('Review Schedule'!A8="","",'Review Schedule'!F8)</f>
        <v>0</v>
      </c>
      <c r="E38" s="104">
        <f>IF('Review Schedule'!A8="","",'Review Schedule'!G8)</f>
        <v>0</v>
      </c>
      <c r="F38" s="111">
        <f>IF('Review Schedule'!A8="","",'Review Schedule'!C8)</f>
        <v>0</v>
      </c>
      <c r="H38" s="116">
        <v>46236</v>
      </c>
      <c r="I38" s="113" t="s">
        <v>400</v>
      </c>
      <c r="J38" s="120" t="s">
        <v>399</v>
      </c>
    </row>
    <row r="39" spans="1:10" x14ac:dyDescent="0.35">
      <c r="A39" s="84" t="str">
        <f>IF('Review Schedule'!A9="","",'Review Schedule'!A9)</f>
        <v>Utbildningsplan AI</v>
      </c>
      <c r="B39" s="98" t="str">
        <f>IF('Review Schedule'!A9="","",'Review Schedule'!D9)</f>
        <v>Årligen</v>
      </c>
      <c r="C39" s="98">
        <f>IF('Review Schedule'!A9="","",'Review Schedule'!E9)</f>
        <v>0</v>
      </c>
      <c r="D39" s="98">
        <f>IF('Review Schedule'!A9="","",'Review Schedule'!F9)</f>
        <v>0</v>
      </c>
      <c r="E39" s="98">
        <f>IF('Review Schedule'!A9="","",'Review Schedule'!G9)</f>
        <v>0</v>
      </c>
      <c r="F39" s="102">
        <f>IF('Review Schedule'!A9="","",'Review Schedule'!C9)</f>
        <v>0</v>
      </c>
      <c r="H39" s="117">
        <v>46236</v>
      </c>
      <c r="I39" s="98" t="s">
        <v>401</v>
      </c>
      <c r="J39" s="88" t="s">
        <v>399</v>
      </c>
    </row>
    <row r="40" spans="1:10" x14ac:dyDescent="0.35">
      <c r="A40" s="108" t="str">
        <f>IF('Review Schedule'!A10="","",'Review Schedule'!A10)</f>
        <v>Leverantörsgranskning</v>
      </c>
      <c r="B40" s="104" t="str">
        <f>IF('Review Schedule'!A10="","",'Review Schedule'!D10)</f>
        <v>Årligen</v>
      </c>
      <c r="C40" s="104">
        <f>IF('Review Schedule'!A10="","",'Review Schedule'!E10)</f>
        <v>0</v>
      </c>
      <c r="D40" s="104">
        <f>IF('Review Schedule'!A10="","",'Review Schedule'!F10)</f>
        <v>0</v>
      </c>
      <c r="E40" s="104">
        <f>IF('Review Schedule'!A10="","",'Review Schedule'!G10)</f>
        <v>0</v>
      </c>
      <c r="F40" s="111">
        <f>IF('Review Schedule'!A10="","",'Review Schedule'!C10)</f>
        <v>0</v>
      </c>
      <c r="H40" s="116">
        <v>46601</v>
      </c>
      <c r="I40" s="113" t="s">
        <v>402</v>
      </c>
      <c r="J40" s="120" t="s">
        <v>399</v>
      </c>
    </row>
    <row r="41" spans="1:10" x14ac:dyDescent="0.35">
      <c r="A41" s="84" t="str">
        <f>IF('Review Schedule'!A11="","",'Review Schedule'!A11)</f>
        <v>DPIA för AI-system</v>
      </c>
      <c r="B41" s="98" t="str">
        <f>IF('Review Schedule'!A11="","",'Review Schedule'!D11)</f>
        <v>Vid förändring + årligen</v>
      </c>
      <c r="C41" s="98">
        <f>IF('Review Schedule'!A11="","",'Review Schedule'!E11)</f>
        <v>0</v>
      </c>
      <c r="D41" s="98">
        <f>IF('Review Schedule'!A11="","",'Review Schedule'!F11)</f>
        <v>0</v>
      </c>
      <c r="E41" s="98">
        <f>IF('Review Schedule'!A11="","",'Review Schedule'!G11)</f>
        <v>0</v>
      </c>
      <c r="F41" s="102">
        <f>IF('Review Schedule'!A11="","",'Review Schedule'!C11)</f>
        <v>0</v>
      </c>
      <c r="H41" s="118">
        <v>47697</v>
      </c>
      <c r="I41" s="100" t="s">
        <v>403</v>
      </c>
      <c r="J41" s="89" t="s">
        <v>399</v>
      </c>
    </row>
    <row r="42" spans="1:10" x14ac:dyDescent="0.35">
      <c r="A42" s="108" t="str">
        <f>IF('Review Schedule'!A12="","",'Review Schedule'!A12)</f>
        <v>Incidentrapportering</v>
      </c>
      <c r="B42" s="104" t="str">
        <f>IF('Review Schedule'!A12="","",'Review Schedule'!D12)</f>
        <v>Kvartalsvis</v>
      </c>
      <c r="C42" s="104">
        <f>IF('Review Schedule'!A12="","",'Review Schedule'!E12)</f>
        <v>0</v>
      </c>
      <c r="D42" s="104">
        <f>IF('Review Schedule'!A12="","",'Review Schedule'!F12)</f>
        <v>0</v>
      </c>
      <c r="E42" s="104">
        <f>IF('Review Schedule'!A12="","",'Review Schedule'!G12)</f>
        <v>0</v>
      </c>
      <c r="F42" s="111">
        <f>IF('Review Schedule'!A12="","",'Review Schedule'!C12)</f>
        <v>0</v>
      </c>
    </row>
    <row r="43" spans="1:10" x14ac:dyDescent="0.35">
      <c r="A43" s="84" t="str">
        <f>IF('Review Schedule'!A13="","",'Review Schedule'!A13)</f>
        <v>AI-förbjudna praktiker</v>
      </c>
      <c r="B43" s="98" t="str">
        <f>IF('Review Schedule'!A13="","",'Review Schedule'!D13)</f>
        <v>Halvårsvis</v>
      </c>
      <c r="C43" s="98">
        <f>IF('Review Schedule'!A13="","",'Review Schedule'!E13)</f>
        <v>0</v>
      </c>
      <c r="D43" s="98">
        <f>IF('Review Schedule'!A13="","",'Review Schedule'!F13)</f>
        <v>0</v>
      </c>
      <c r="E43" s="98">
        <f>IF('Review Schedule'!A13="","",'Review Schedule'!G13)</f>
        <v>0</v>
      </c>
      <c r="F43" s="102">
        <f>IF('Review Schedule'!A13="","",'Review Schedule'!C13)</f>
        <v>0</v>
      </c>
    </row>
    <row r="44" spans="1:10" x14ac:dyDescent="0.35">
      <c r="A44" s="108" t="str">
        <f>IF('Review Schedule'!A14="","",'Review Schedule'!A14)</f>
        <v>Mänsklig tillsyn</v>
      </c>
      <c r="B44" s="104" t="str">
        <f>IF('Review Schedule'!A14="","",'Review Schedule'!D14)</f>
        <v>Kvartalsvis</v>
      </c>
      <c r="C44" s="104">
        <f>IF('Review Schedule'!A14="","",'Review Schedule'!E14)</f>
        <v>0</v>
      </c>
      <c r="D44" s="104">
        <f>IF('Review Schedule'!A14="","",'Review Schedule'!F14)</f>
        <v>0</v>
      </c>
      <c r="E44" s="104">
        <f>IF('Review Schedule'!A14="","",'Review Schedule'!G14)</f>
        <v>0</v>
      </c>
      <c r="F44" s="111">
        <f>IF('Review Schedule'!A14="","",'Review Schedule'!C14)</f>
        <v>0</v>
      </c>
    </row>
    <row r="45" spans="1:10" x14ac:dyDescent="0.35">
      <c r="A45" s="84" t="str">
        <f>IF('Review Schedule'!A15="","",'Review Schedule'!A15)</f>
        <v>Teknisk dokumentation</v>
      </c>
      <c r="B45" s="98" t="str">
        <f>IF('Review Schedule'!A15="","",'Review Schedule'!D15)</f>
        <v>Vid förändring</v>
      </c>
      <c r="C45" s="98">
        <f>IF('Review Schedule'!A15="","",'Review Schedule'!E15)</f>
        <v>0</v>
      </c>
      <c r="D45" s="98">
        <f>IF('Review Schedule'!A15="","",'Review Schedule'!F15)</f>
        <v>0</v>
      </c>
      <c r="E45" s="98">
        <f>IF('Review Schedule'!A15="","",'Review Schedule'!G15)</f>
        <v>0</v>
      </c>
      <c r="F45" s="102">
        <f>IF('Review Schedule'!A15="","",'Review Schedule'!C15)</f>
        <v>0</v>
      </c>
    </row>
    <row r="46" spans="1:10" x14ac:dyDescent="0.35">
      <c r="A46" s="109" t="str">
        <f>IF('Review Schedule'!A16="","",'Review Schedule'!A16)</f>
        <v>Ledningsrapport AI-compliance</v>
      </c>
      <c r="B46" s="106" t="str">
        <f>IF('Review Schedule'!A16="","",'Review Schedule'!D16)</f>
        <v>Kvartalsvis</v>
      </c>
      <c r="C46" s="106">
        <f>IF('Review Schedule'!A16="","",'Review Schedule'!E16)</f>
        <v>0</v>
      </c>
      <c r="D46" s="106">
        <f>IF('Review Schedule'!A16="","",'Review Schedule'!F16)</f>
        <v>0</v>
      </c>
      <c r="E46" s="106">
        <f>IF('Review Schedule'!A16="","",'Review Schedule'!G16)</f>
        <v>0</v>
      </c>
      <c r="F46" s="112">
        <f>IF('Review Schedule'!A16="","",'Review Schedule'!C16)</f>
        <v>0</v>
      </c>
    </row>
    <row r="48" spans="1:10" ht="10" customHeight="1" x14ac:dyDescent="0.35"/>
    <row r="49" spans="1:10" ht="30" customHeight="1" x14ac:dyDescent="0.35">
      <c r="A49" s="189" t="s">
        <v>404</v>
      </c>
      <c r="B49" s="190"/>
      <c r="C49" s="190"/>
      <c r="D49" s="190"/>
      <c r="E49" s="190"/>
      <c r="F49" s="190"/>
      <c r="G49" s="190"/>
      <c r="H49" s="190"/>
      <c r="I49" s="190"/>
      <c r="J49" s="190"/>
    </row>
  </sheetData>
  <mergeCells count="17">
    <mergeCell ref="A32:J32"/>
    <mergeCell ref="A49:J49"/>
    <mergeCell ref="I4:J4"/>
    <mergeCell ref="I5:J5"/>
    <mergeCell ref="A7:E7"/>
    <mergeCell ref="G7:J7"/>
    <mergeCell ref="A20:J20"/>
    <mergeCell ref="A1:J1"/>
    <mergeCell ref="A2:J2"/>
    <mergeCell ref="A4:B4"/>
    <mergeCell ref="A5:B5"/>
    <mergeCell ref="C4:D4"/>
    <mergeCell ref="C5:D5"/>
    <mergeCell ref="E4:F4"/>
    <mergeCell ref="E5:F5"/>
    <mergeCell ref="G4:H4"/>
    <mergeCell ref="G5:H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"/>
  <sheetViews>
    <sheetView workbookViewId="0">
      <selection activeCell="D8" sqref="D8"/>
    </sheetView>
  </sheetViews>
  <sheetFormatPr defaultRowHeight="14.5" x14ac:dyDescent="0.35"/>
  <cols>
    <col min="1" max="1" width="32.7265625" customWidth="1"/>
    <col min="2" max="2" width="50.90625" customWidth="1"/>
    <col min="3" max="3" width="21.81640625" customWidth="1"/>
    <col min="4" max="4" width="23.6328125" customWidth="1"/>
    <col min="5" max="6" width="20" customWidth="1"/>
    <col min="7" max="7" width="21.81640625" customWidth="1"/>
    <col min="8" max="8" width="36.36328125" customWidth="1"/>
  </cols>
  <sheetData>
    <row r="1" spans="1:8" ht="35" customHeight="1" x14ac:dyDescent="0.35">
      <c r="A1" s="209" t="s">
        <v>296</v>
      </c>
      <c r="B1" s="168"/>
      <c r="C1" s="168"/>
      <c r="D1" s="168"/>
      <c r="E1" s="168"/>
      <c r="F1" s="168"/>
      <c r="G1" s="168"/>
      <c r="H1" s="168"/>
    </row>
    <row r="2" spans="1:8" ht="25" customHeight="1" x14ac:dyDescent="0.35">
      <c r="A2" s="210" t="s">
        <v>297</v>
      </c>
      <c r="B2" s="170"/>
      <c r="C2" s="170"/>
      <c r="D2" s="170"/>
      <c r="E2" s="170"/>
      <c r="F2" s="170"/>
      <c r="G2" s="170"/>
      <c r="H2" s="170"/>
    </row>
    <row r="3" spans="1:8" ht="35" customHeight="1" x14ac:dyDescent="0.35">
      <c r="A3" s="60" t="s">
        <v>298</v>
      </c>
      <c r="B3" s="58" t="s">
        <v>299</v>
      </c>
      <c r="C3" s="58" t="s">
        <v>82</v>
      </c>
      <c r="D3" s="58" t="s">
        <v>300</v>
      </c>
      <c r="E3" s="58" t="s">
        <v>301</v>
      </c>
      <c r="F3" s="58" t="s">
        <v>302</v>
      </c>
      <c r="G3" s="58" t="s">
        <v>113</v>
      </c>
      <c r="H3" s="63" t="s">
        <v>303</v>
      </c>
    </row>
    <row r="4" spans="1:8" x14ac:dyDescent="0.35">
      <c r="A4" s="61" t="s">
        <v>304</v>
      </c>
      <c r="B4" s="57" t="s">
        <v>305</v>
      </c>
      <c r="C4" s="57"/>
      <c r="D4" s="57" t="s">
        <v>306</v>
      </c>
      <c r="E4" s="57"/>
      <c r="F4" s="57"/>
      <c r="G4" s="57"/>
      <c r="H4" s="64" t="s">
        <v>307</v>
      </c>
    </row>
    <row r="5" spans="1:8" x14ac:dyDescent="0.35">
      <c r="A5" s="41" t="s">
        <v>308</v>
      </c>
      <c r="B5" s="26" t="s">
        <v>309</v>
      </c>
      <c r="C5" s="26"/>
      <c r="D5" s="26" t="s">
        <v>310</v>
      </c>
      <c r="E5" s="26"/>
      <c r="F5" s="26"/>
      <c r="G5" s="26"/>
      <c r="H5" s="35" t="s">
        <v>311</v>
      </c>
    </row>
    <row r="6" spans="1:8" x14ac:dyDescent="0.35">
      <c r="A6" s="61" t="s">
        <v>312</v>
      </c>
      <c r="B6" s="57" t="s">
        <v>313</v>
      </c>
      <c r="C6" s="57"/>
      <c r="D6" s="57" t="s">
        <v>310</v>
      </c>
      <c r="E6" s="57"/>
      <c r="F6" s="57"/>
      <c r="G6" s="57"/>
      <c r="H6" s="64" t="s">
        <v>314</v>
      </c>
    </row>
    <row r="7" spans="1:8" x14ac:dyDescent="0.35">
      <c r="A7" s="41" t="s">
        <v>315</v>
      </c>
      <c r="B7" s="26" t="s">
        <v>316</v>
      </c>
      <c r="C7" s="26"/>
      <c r="D7" s="26" t="s">
        <v>317</v>
      </c>
      <c r="E7" s="26"/>
      <c r="F7" s="26"/>
      <c r="G7" s="26"/>
      <c r="H7" s="35" t="s">
        <v>318</v>
      </c>
    </row>
    <row r="8" spans="1:8" x14ac:dyDescent="0.35">
      <c r="A8" s="61" t="s">
        <v>319</v>
      </c>
      <c r="B8" s="57" t="s">
        <v>320</v>
      </c>
      <c r="C8" s="57"/>
      <c r="D8" s="57" t="s">
        <v>317</v>
      </c>
      <c r="E8" s="57"/>
      <c r="F8" s="57"/>
      <c r="G8" s="57"/>
      <c r="H8" s="64" t="s">
        <v>321</v>
      </c>
    </row>
    <row r="9" spans="1:8" x14ac:dyDescent="0.35">
      <c r="A9" s="41" t="s">
        <v>322</v>
      </c>
      <c r="B9" s="26" t="s">
        <v>323</v>
      </c>
      <c r="C9" s="26"/>
      <c r="D9" s="26" t="s">
        <v>306</v>
      </c>
      <c r="E9" s="26"/>
      <c r="F9" s="26"/>
      <c r="G9" s="26"/>
      <c r="H9" s="35" t="s">
        <v>324</v>
      </c>
    </row>
    <row r="10" spans="1:8" x14ac:dyDescent="0.35">
      <c r="A10" s="61" t="s">
        <v>325</v>
      </c>
      <c r="B10" s="57" t="s">
        <v>326</v>
      </c>
      <c r="C10" s="57"/>
      <c r="D10" s="57" t="s">
        <v>306</v>
      </c>
      <c r="E10" s="57"/>
      <c r="F10" s="57"/>
      <c r="G10" s="57"/>
      <c r="H10" s="64" t="s">
        <v>327</v>
      </c>
    </row>
    <row r="11" spans="1:8" x14ac:dyDescent="0.35">
      <c r="A11" s="41" t="s">
        <v>328</v>
      </c>
      <c r="B11" s="26" t="s">
        <v>329</v>
      </c>
      <c r="C11" s="26"/>
      <c r="D11" s="26" t="s">
        <v>330</v>
      </c>
      <c r="E11" s="26"/>
      <c r="F11" s="26"/>
      <c r="G11" s="26"/>
      <c r="H11" s="35" t="s">
        <v>151</v>
      </c>
    </row>
    <row r="12" spans="1:8" x14ac:dyDescent="0.35">
      <c r="A12" s="61" t="s">
        <v>331</v>
      </c>
      <c r="B12" s="57" t="s">
        <v>332</v>
      </c>
      <c r="C12" s="57"/>
      <c r="D12" s="57" t="s">
        <v>310</v>
      </c>
      <c r="E12" s="57"/>
      <c r="F12" s="57"/>
      <c r="G12" s="57"/>
      <c r="H12" s="64" t="s">
        <v>333</v>
      </c>
    </row>
    <row r="13" spans="1:8" x14ac:dyDescent="0.35">
      <c r="A13" s="41" t="s">
        <v>334</v>
      </c>
      <c r="B13" s="26" t="s">
        <v>335</v>
      </c>
      <c r="C13" s="26"/>
      <c r="D13" s="26" t="s">
        <v>317</v>
      </c>
      <c r="E13" s="26"/>
      <c r="F13" s="26"/>
      <c r="G13" s="26"/>
      <c r="H13" s="35" t="s">
        <v>336</v>
      </c>
    </row>
    <row r="14" spans="1:8" x14ac:dyDescent="0.35">
      <c r="A14" s="61" t="s">
        <v>337</v>
      </c>
      <c r="B14" s="57" t="s">
        <v>338</v>
      </c>
      <c r="C14" s="57"/>
      <c r="D14" s="57" t="s">
        <v>310</v>
      </c>
      <c r="E14" s="57"/>
      <c r="F14" s="57"/>
      <c r="G14" s="57"/>
      <c r="H14" s="64" t="s">
        <v>339</v>
      </c>
    </row>
    <row r="15" spans="1:8" x14ac:dyDescent="0.35">
      <c r="A15" s="41" t="s">
        <v>340</v>
      </c>
      <c r="B15" s="26" t="s">
        <v>341</v>
      </c>
      <c r="C15" s="26"/>
      <c r="D15" s="26" t="s">
        <v>342</v>
      </c>
      <c r="E15" s="26"/>
      <c r="F15" s="26"/>
      <c r="G15" s="26"/>
      <c r="H15" s="35" t="s">
        <v>343</v>
      </c>
    </row>
    <row r="16" spans="1:8" x14ac:dyDescent="0.35">
      <c r="A16" s="61" t="s">
        <v>344</v>
      </c>
      <c r="B16" s="57" t="s">
        <v>345</v>
      </c>
      <c r="C16" s="57"/>
      <c r="D16" s="57" t="s">
        <v>310</v>
      </c>
      <c r="E16" s="57"/>
      <c r="F16" s="57"/>
      <c r="G16" s="57"/>
      <c r="H16" s="64"/>
    </row>
    <row r="17" spans="1:8" x14ac:dyDescent="0.35">
      <c r="A17" s="41"/>
      <c r="B17" s="26"/>
      <c r="C17" s="26"/>
      <c r="D17" s="26"/>
      <c r="E17" s="26"/>
      <c r="F17" s="26"/>
      <c r="G17" s="26"/>
      <c r="H17" s="35"/>
    </row>
    <row r="18" spans="1:8" x14ac:dyDescent="0.35">
      <c r="A18" s="62"/>
      <c r="B18" s="59"/>
      <c r="C18" s="59"/>
      <c r="D18" s="59"/>
      <c r="E18" s="59"/>
      <c r="F18" s="59"/>
      <c r="G18" s="59"/>
      <c r="H18" s="65"/>
    </row>
  </sheetData>
  <mergeCells count="2">
    <mergeCell ref="A1:H1"/>
    <mergeCell ref="A2:H2"/>
  </mergeCells>
  <dataValidations count="4">
    <dataValidation allowBlank="1" showInputMessage="1" showErrorMessage="1" sqref="G17:G30" xr:uid="{2CE259E7-B0BB-4CD7-85C8-C14BFC0A1322}"/>
    <dataValidation type="list" allowBlank="1" showInputMessage="1" showErrorMessage="1" sqref="G4:G16" xr:uid="{CBFD4D21-A613-4838-A0FE-E8F9E4221723}">
      <formula1>"✅ Genomförd,⏳ Pågår,📅 Planerad,⚠️ Försenad,❌ Ej påbörjad,🔄 Återkommande"</formula1>
    </dataValidation>
    <dataValidation type="list" allowBlank="1" showInputMessage="1" showErrorMessage="1" sqref="C4:C16" xr:uid="{5F83E072-E42E-4F52-A4CA-62413DF7EDA2}">
      <formula1>"AI-ansvarig,DPO,IT-chef,HR-chef,Ekonomichef,Marknadschef,VD,CTO,CISO,Juridisk chef,Kundtjänstchef,Projektledare,Systemägare,Övrigt"</formula1>
    </dataValidation>
    <dataValidation type="list" allowBlank="1" showInputMessage="1" showErrorMessage="1" promptTitle="Frekvens" prompt="Välj hur ofta granskning ska ske" sqref="D4:D100" xr:uid="{4134A0F7-C4CB-453B-86BF-F873DAD22CEE}">
      <formula1>Lista_Frekvens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3AC6A-898A-40E7-B94A-46E7FBFB9583}">
  <dimension ref="A1:K45"/>
  <sheetViews>
    <sheetView workbookViewId="0">
      <selection activeCell="C11" sqref="C11"/>
    </sheetView>
  </sheetViews>
  <sheetFormatPr defaultRowHeight="14.5" x14ac:dyDescent="0.35"/>
  <cols>
    <col min="1" max="11" width="29.08984375" customWidth="1"/>
  </cols>
  <sheetData>
    <row r="1" spans="1:11" ht="30" customHeight="1" x14ac:dyDescent="0.5">
      <c r="A1" s="164" t="s">
        <v>436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x14ac:dyDescent="0.35">
      <c r="A2" s="166" t="s">
        <v>437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4" spans="1:11" x14ac:dyDescent="0.35">
      <c r="A4" s="127" t="s">
        <v>438</v>
      </c>
      <c r="B4" s="129" t="s">
        <v>439</v>
      </c>
      <c r="C4" s="131" t="s">
        <v>440</v>
      </c>
      <c r="D4" s="133" t="s">
        <v>441</v>
      </c>
      <c r="E4" s="135" t="s">
        <v>442</v>
      </c>
      <c r="F4" s="137" t="s">
        <v>443</v>
      </c>
      <c r="G4" s="139" t="s">
        <v>444</v>
      </c>
      <c r="H4" s="141" t="s">
        <v>445</v>
      </c>
      <c r="I4" s="143" t="s">
        <v>446</v>
      </c>
      <c r="J4" s="145" t="s">
        <v>447</v>
      </c>
      <c r="K4" s="147" t="s">
        <v>448</v>
      </c>
    </row>
    <row r="5" spans="1:11" x14ac:dyDescent="0.35">
      <c r="A5" s="128" t="s">
        <v>449</v>
      </c>
      <c r="B5" s="130" t="s">
        <v>450</v>
      </c>
      <c r="C5" s="132" t="s">
        <v>451</v>
      </c>
      <c r="D5" s="134" t="s">
        <v>452</v>
      </c>
      <c r="E5" s="136"/>
      <c r="F5" s="138" t="s">
        <v>453</v>
      </c>
      <c r="G5" s="140" t="s">
        <v>454</v>
      </c>
      <c r="H5" s="142" t="s">
        <v>455</v>
      </c>
      <c r="I5" s="144" t="s">
        <v>456</v>
      </c>
      <c r="J5" s="146" t="s">
        <v>457</v>
      </c>
      <c r="K5" s="148" t="s">
        <v>458</v>
      </c>
    </row>
    <row r="6" spans="1:11" x14ac:dyDescent="0.35">
      <c r="A6" s="149" t="s">
        <v>39</v>
      </c>
      <c r="B6" s="150" t="s">
        <v>40</v>
      </c>
      <c r="C6" s="149" t="s">
        <v>48</v>
      </c>
      <c r="D6" s="151" t="s">
        <v>48</v>
      </c>
      <c r="E6" s="152" t="s">
        <v>45</v>
      </c>
      <c r="F6" s="153" t="s">
        <v>85</v>
      </c>
      <c r="G6" s="154" t="s">
        <v>459</v>
      </c>
      <c r="H6" s="155" t="s">
        <v>250</v>
      </c>
      <c r="I6" s="156" t="s">
        <v>287</v>
      </c>
      <c r="J6" s="157" t="s">
        <v>460</v>
      </c>
      <c r="K6" s="158" t="s">
        <v>461</v>
      </c>
    </row>
    <row r="7" spans="1:11" x14ac:dyDescent="0.35">
      <c r="A7" s="149" t="s">
        <v>69</v>
      </c>
      <c r="B7" s="150" t="s">
        <v>56</v>
      </c>
      <c r="C7" s="149" t="s">
        <v>38</v>
      </c>
      <c r="D7" s="151" t="s">
        <v>38</v>
      </c>
      <c r="E7" s="152" t="s">
        <v>254</v>
      </c>
      <c r="F7" s="153" t="s">
        <v>88</v>
      </c>
      <c r="G7" s="154" t="s">
        <v>462</v>
      </c>
      <c r="H7" s="155" t="s">
        <v>256</v>
      </c>
      <c r="I7" s="156" t="s">
        <v>289</v>
      </c>
      <c r="J7" s="157" t="s">
        <v>463</v>
      </c>
      <c r="K7" s="158" t="s">
        <v>464</v>
      </c>
    </row>
    <row r="8" spans="1:11" x14ac:dyDescent="0.35">
      <c r="A8" s="149" t="s">
        <v>55</v>
      </c>
      <c r="B8" s="150" t="s">
        <v>465</v>
      </c>
      <c r="C8" s="149"/>
      <c r="D8" s="151" t="s">
        <v>466</v>
      </c>
      <c r="E8" s="152" t="s">
        <v>52</v>
      </c>
      <c r="F8" s="153" t="s">
        <v>101</v>
      </c>
      <c r="G8" s="154" t="s">
        <v>310</v>
      </c>
      <c r="H8" s="155" t="s">
        <v>259</v>
      </c>
      <c r="I8" s="156" t="s">
        <v>467</v>
      </c>
      <c r="J8" s="157" t="s">
        <v>468</v>
      </c>
      <c r="K8" s="158" t="s">
        <v>469</v>
      </c>
    </row>
    <row r="9" spans="1:11" x14ac:dyDescent="0.35">
      <c r="A9" s="149" t="s">
        <v>470</v>
      </c>
      <c r="B9" s="150" t="s">
        <v>471</v>
      </c>
      <c r="C9" s="149"/>
      <c r="D9" s="151" t="s">
        <v>472</v>
      </c>
      <c r="E9" s="152" t="s">
        <v>262</v>
      </c>
      <c r="F9" s="153" t="s">
        <v>92</v>
      </c>
      <c r="G9" s="154" t="s">
        <v>317</v>
      </c>
      <c r="H9" s="155" t="s">
        <v>267</v>
      </c>
      <c r="I9" s="156" t="s">
        <v>473</v>
      </c>
      <c r="J9" s="157" t="s">
        <v>474</v>
      </c>
      <c r="K9" s="158" t="s">
        <v>475</v>
      </c>
    </row>
    <row r="10" spans="1:11" x14ac:dyDescent="0.35">
      <c r="A10" s="149"/>
      <c r="B10" s="150"/>
      <c r="C10" s="149"/>
      <c r="D10" s="151"/>
      <c r="E10" s="152" t="s">
        <v>60</v>
      </c>
      <c r="F10" s="153" t="s">
        <v>95</v>
      </c>
      <c r="G10" s="154" t="s">
        <v>306</v>
      </c>
      <c r="H10" s="155" t="s">
        <v>476</v>
      </c>
      <c r="I10" s="156" t="s">
        <v>477</v>
      </c>
      <c r="J10" s="157"/>
      <c r="K10" s="158" t="s">
        <v>478</v>
      </c>
    </row>
    <row r="11" spans="1:11" x14ac:dyDescent="0.35">
      <c r="A11" s="149"/>
      <c r="B11" s="150"/>
      <c r="C11" s="149"/>
      <c r="D11" s="151"/>
      <c r="E11" s="152" t="s">
        <v>35</v>
      </c>
      <c r="F11" s="153" t="s">
        <v>479</v>
      </c>
      <c r="G11" s="154" t="s">
        <v>342</v>
      </c>
      <c r="H11" s="155" t="s">
        <v>480</v>
      </c>
      <c r="I11" s="156" t="s">
        <v>481</v>
      </c>
      <c r="J11" s="157"/>
      <c r="K11" s="158"/>
    </row>
    <row r="12" spans="1:11" x14ac:dyDescent="0.35">
      <c r="A12" s="149"/>
      <c r="B12" s="150"/>
      <c r="C12" s="149"/>
      <c r="D12" s="151"/>
      <c r="E12" s="152" t="s">
        <v>66</v>
      </c>
      <c r="F12" s="153" t="s">
        <v>482</v>
      </c>
      <c r="G12" s="154" t="s">
        <v>330</v>
      </c>
      <c r="H12" s="155"/>
      <c r="I12" s="156" t="s">
        <v>483</v>
      </c>
      <c r="J12" s="157"/>
      <c r="K12" s="158"/>
    </row>
    <row r="13" spans="1:11" x14ac:dyDescent="0.35">
      <c r="A13" s="149"/>
      <c r="B13" s="150"/>
      <c r="C13" s="149"/>
      <c r="D13" s="151"/>
      <c r="E13" s="152" t="s">
        <v>265</v>
      </c>
      <c r="F13" s="153"/>
      <c r="G13" s="154"/>
      <c r="H13" s="155"/>
      <c r="I13" s="156"/>
      <c r="J13" s="157"/>
      <c r="K13" s="158"/>
    </row>
    <row r="14" spans="1:11" x14ac:dyDescent="0.35">
      <c r="A14" s="149"/>
      <c r="B14" s="150"/>
      <c r="C14" s="149"/>
      <c r="D14" s="151"/>
      <c r="E14" s="152" t="s">
        <v>484</v>
      </c>
      <c r="F14" s="153"/>
      <c r="G14" s="154"/>
      <c r="H14" s="155"/>
      <c r="I14" s="156"/>
      <c r="J14" s="157"/>
      <c r="K14" s="158"/>
    </row>
    <row r="15" spans="1:11" x14ac:dyDescent="0.35">
      <c r="A15" s="149"/>
      <c r="B15" s="150"/>
      <c r="C15" s="149"/>
      <c r="D15" s="151"/>
      <c r="E15" s="152" t="s">
        <v>485</v>
      </c>
      <c r="F15" s="153"/>
      <c r="G15" s="154"/>
      <c r="H15" s="155"/>
      <c r="I15" s="156"/>
      <c r="J15" s="157"/>
      <c r="K15" s="158"/>
    </row>
    <row r="16" spans="1:11" x14ac:dyDescent="0.35">
      <c r="A16" s="149"/>
      <c r="B16" s="150"/>
      <c r="C16" s="149"/>
      <c r="D16" s="151"/>
      <c r="E16" s="152"/>
      <c r="F16" s="153"/>
      <c r="G16" s="154"/>
      <c r="H16" s="155"/>
      <c r="I16" s="156"/>
      <c r="J16" s="157"/>
      <c r="K16" s="158"/>
    </row>
    <row r="17" spans="1:11" x14ac:dyDescent="0.35">
      <c r="A17" s="149"/>
      <c r="B17" s="150"/>
      <c r="C17" s="149"/>
      <c r="D17" s="151"/>
      <c r="E17" s="152"/>
      <c r="F17" s="153"/>
      <c r="G17" s="154"/>
      <c r="H17" s="155"/>
      <c r="I17" s="156"/>
      <c r="J17" s="157"/>
      <c r="K17" s="158"/>
    </row>
    <row r="18" spans="1:11" x14ac:dyDescent="0.35">
      <c r="A18" s="149"/>
      <c r="B18" s="150"/>
      <c r="C18" s="149"/>
      <c r="D18" s="151"/>
      <c r="E18" s="152"/>
      <c r="F18" s="153"/>
      <c r="G18" s="154"/>
      <c r="H18" s="155"/>
      <c r="I18" s="156"/>
      <c r="J18" s="157"/>
      <c r="K18" s="158"/>
    </row>
    <row r="19" spans="1:11" x14ac:dyDescent="0.35">
      <c r="A19" s="149"/>
      <c r="B19" s="150"/>
      <c r="C19" s="149"/>
      <c r="D19" s="151"/>
      <c r="E19" s="152"/>
      <c r="F19" s="153"/>
      <c r="G19" s="154"/>
      <c r="H19" s="155"/>
      <c r="I19" s="156"/>
      <c r="J19" s="157"/>
      <c r="K19" s="158"/>
    </row>
    <row r="20" spans="1:11" x14ac:dyDescent="0.35">
      <c r="A20" s="149"/>
      <c r="B20" s="150"/>
      <c r="C20" s="149"/>
      <c r="D20" s="151"/>
      <c r="E20" s="152"/>
      <c r="F20" s="153"/>
      <c r="G20" s="154"/>
      <c r="H20" s="155"/>
      <c r="I20" s="156"/>
      <c r="J20" s="157"/>
      <c r="K20" s="158"/>
    </row>
    <row r="23" spans="1:11" ht="18.5" x14ac:dyDescent="0.45">
      <c r="A23" s="159" t="s">
        <v>486</v>
      </c>
    </row>
    <row r="25" spans="1:11" x14ac:dyDescent="0.35">
      <c r="A25" s="160" t="s">
        <v>487</v>
      </c>
    </row>
    <row r="26" spans="1:11" x14ac:dyDescent="0.35">
      <c r="A26" t="s">
        <v>488</v>
      </c>
    </row>
    <row r="27" spans="1:11" x14ac:dyDescent="0.35">
      <c r="A27" t="s">
        <v>489</v>
      </c>
    </row>
    <row r="29" spans="1:11" x14ac:dyDescent="0.35">
      <c r="A29" s="161" t="s">
        <v>490</v>
      </c>
    </row>
    <row r="30" spans="1:11" x14ac:dyDescent="0.35">
      <c r="A30" t="s">
        <v>491</v>
      </c>
    </row>
    <row r="31" spans="1:11" x14ac:dyDescent="0.35">
      <c r="A31" t="s">
        <v>492</v>
      </c>
    </row>
    <row r="33" spans="1:1" x14ac:dyDescent="0.35">
      <c r="A33" s="162" t="s">
        <v>493</v>
      </c>
    </row>
    <row r="35" spans="1:1" x14ac:dyDescent="0.35">
      <c r="A35" s="163" t="s">
        <v>494</v>
      </c>
    </row>
    <row r="36" spans="1:1" x14ac:dyDescent="0.35">
      <c r="A36" s="163" t="s">
        <v>495</v>
      </c>
    </row>
    <row r="37" spans="1:1" x14ac:dyDescent="0.35">
      <c r="A37" s="163" t="s">
        <v>496</v>
      </c>
    </row>
    <row r="38" spans="1:1" x14ac:dyDescent="0.35">
      <c r="A38" s="163" t="s">
        <v>497</v>
      </c>
    </row>
    <row r="39" spans="1:1" x14ac:dyDescent="0.35">
      <c r="A39" s="163" t="s">
        <v>498</v>
      </c>
    </row>
    <row r="40" spans="1:1" x14ac:dyDescent="0.35">
      <c r="A40" s="163" t="s">
        <v>499</v>
      </c>
    </row>
    <row r="41" spans="1:1" x14ac:dyDescent="0.35">
      <c r="A41" s="163" t="s">
        <v>500</v>
      </c>
    </row>
    <row r="42" spans="1:1" x14ac:dyDescent="0.35">
      <c r="A42" s="163" t="s">
        <v>501</v>
      </c>
    </row>
    <row r="43" spans="1:1" x14ac:dyDescent="0.35">
      <c r="A43" s="163" t="s">
        <v>502</v>
      </c>
    </row>
    <row r="44" spans="1:1" x14ac:dyDescent="0.35">
      <c r="A44" s="163" t="s">
        <v>503</v>
      </c>
    </row>
    <row r="45" spans="1:1" x14ac:dyDescent="0.35">
      <c r="A45" s="163" t="s">
        <v>504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topLeftCell="A2" workbookViewId="0">
      <selection activeCell="B18" sqref="B18"/>
    </sheetView>
  </sheetViews>
  <sheetFormatPr defaultRowHeight="14.5" x14ac:dyDescent="0.35"/>
  <cols>
    <col min="1" max="1" width="40" customWidth="1"/>
    <col min="2" max="2" width="72.7265625" customWidth="1"/>
  </cols>
  <sheetData>
    <row r="1" spans="1:2" ht="40" customHeight="1" x14ac:dyDescent="0.35">
      <c r="A1" s="202" t="s">
        <v>0</v>
      </c>
      <c r="B1" s="168"/>
    </row>
    <row r="2" spans="1:2" ht="25" customHeight="1" x14ac:dyDescent="0.35">
      <c r="A2" s="203" t="s">
        <v>1</v>
      </c>
      <c r="B2" s="170"/>
    </row>
    <row r="4" spans="1:2" ht="15" thickBot="1" x14ac:dyDescent="0.4">
      <c r="A4" s="204" t="s">
        <v>2</v>
      </c>
      <c r="B4" s="165"/>
    </row>
    <row r="5" spans="1:2" x14ac:dyDescent="0.35">
      <c r="A5" s="1" t="s">
        <v>3</v>
      </c>
      <c r="B5" s="4" t="s">
        <v>435</v>
      </c>
    </row>
    <row r="6" spans="1:2" x14ac:dyDescent="0.35">
      <c r="A6" s="2" t="s">
        <v>4</v>
      </c>
      <c r="B6" s="5"/>
    </row>
    <row r="7" spans="1:2" x14ac:dyDescent="0.35">
      <c r="A7" s="2" t="s">
        <v>5</v>
      </c>
      <c r="B7" s="5"/>
    </row>
    <row r="8" spans="1:2" x14ac:dyDescent="0.35">
      <c r="A8" s="2" t="s">
        <v>6</v>
      </c>
      <c r="B8" s="5"/>
    </row>
    <row r="9" spans="1:2" x14ac:dyDescent="0.35">
      <c r="A9" s="2" t="s">
        <v>7</v>
      </c>
      <c r="B9" s="5"/>
    </row>
    <row r="10" spans="1:2" x14ac:dyDescent="0.35">
      <c r="A10" s="2" t="s">
        <v>8</v>
      </c>
      <c r="B10" s="5"/>
    </row>
    <row r="11" spans="1:2" x14ac:dyDescent="0.35">
      <c r="A11" s="2" t="s">
        <v>9</v>
      </c>
      <c r="B11" s="5"/>
    </row>
    <row r="12" spans="1:2" x14ac:dyDescent="0.35">
      <c r="A12" s="2" t="s">
        <v>10</v>
      </c>
      <c r="B12" s="5"/>
    </row>
    <row r="13" spans="1:2" x14ac:dyDescent="0.35">
      <c r="A13" s="2" t="s">
        <v>11</v>
      </c>
      <c r="B13" s="5"/>
    </row>
    <row r="14" spans="1:2" x14ac:dyDescent="0.35">
      <c r="A14" s="2" t="s">
        <v>12</v>
      </c>
      <c r="B14" s="5"/>
    </row>
    <row r="15" spans="1:2" x14ac:dyDescent="0.35">
      <c r="A15" s="2" t="s">
        <v>13</v>
      </c>
      <c r="B15" s="5">
        <v>1</v>
      </c>
    </row>
    <row r="16" spans="1:2" x14ac:dyDescent="0.35">
      <c r="A16" s="2" t="s">
        <v>14</v>
      </c>
      <c r="B16" s="5" t="s">
        <v>15</v>
      </c>
    </row>
    <row r="17" spans="1:2" x14ac:dyDescent="0.35">
      <c r="A17" s="2" t="s">
        <v>16</v>
      </c>
      <c r="B17" s="5"/>
    </row>
    <row r="18" spans="1:2" x14ac:dyDescent="0.35">
      <c r="A18" s="3" t="s">
        <v>17</v>
      </c>
      <c r="B18" s="6" t="s">
        <v>18</v>
      </c>
    </row>
    <row r="20" spans="1:2" ht="30" customHeight="1" thickBot="1" x14ac:dyDescent="0.4">
      <c r="A20" s="205" t="s">
        <v>405</v>
      </c>
      <c r="B20" s="206"/>
    </row>
    <row r="21" spans="1:2" x14ac:dyDescent="0.35">
      <c r="A21" s="121" t="s">
        <v>406</v>
      </c>
      <c r="B21" s="124" t="s">
        <v>407</v>
      </c>
    </row>
    <row r="22" spans="1:2" x14ac:dyDescent="0.35">
      <c r="A22" s="122" t="s">
        <v>408</v>
      </c>
      <c r="B22" s="125" t="s">
        <v>409</v>
      </c>
    </row>
    <row r="23" spans="1:2" x14ac:dyDescent="0.35">
      <c r="A23" s="122" t="s">
        <v>410</v>
      </c>
      <c r="B23" s="125" t="s">
        <v>411</v>
      </c>
    </row>
    <row r="24" spans="1:2" x14ac:dyDescent="0.35">
      <c r="A24" s="122" t="s">
        <v>412</v>
      </c>
      <c r="B24" s="125" t="s">
        <v>413</v>
      </c>
    </row>
    <row r="25" spans="1:2" x14ac:dyDescent="0.35">
      <c r="A25" s="122" t="s">
        <v>414</v>
      </c>
      <c r="B25" s="125" t="s">
        <v>415</v>
      </c>
    </row>
    <row r="26" spans="1:2" x14ac:dyDescent="0.35">
      <c r="A26" s="122" t="s">
        <v>416</v>
      </c>
      <c r="B26" s="125" t="s">
        <v>417</v>
      </c>
    </row>
    <row r="27" spans="1:2" x14ac:dyDescent="0.35">
      <c r="A27" s="122" t="s">
        <v>418</v>
      </c>
      <c r="B27" s="125" t="s">
        <v>419</v>
      </c>
    </row>
    <row r="28" spans="1:2" x14ac:dyDescent="0.35">
      <c r="A28" s="122" t="s">
        <v>420</v>
      </c>
      <c r="B28" s="125" t="s">
        <v>421</v>
      </c>
    </row>
    <row r="29" spans="1:2" x14ac:dyDescent="0.35">
      <c r="A29" s="123" t="s">
        <v>422</v>
      </c>
      <c r="B29" s="126" t="s">
        <v>423</v>
      </c>
    </row>
    <row r="31" spans="1:2" ht="28" customHeight="1" x14ac:dyDescent="0.35">
      <c r="A31" s="207" t="s">
        <v>424</v>
      </c>
      <c r="B31" s="208"/>
    </row>
    <row r="32" spans="1:2" ht="60" customHeight="1" x14ac:dyDescent="0.35">
      <c r="A32" s="200" t="s">
        <v>425</v>
      </c>
      <c r="B32" s="201"/>
    </row>
  </sheetData>
  <mergeCells count="6">
    <mergeCell ref="A32:B32"/>
    <mergeCell ref="A1:B1"/>
    <mergeCell ref="A2:B2"/>
    <mergeCell ref="A4:B4"/>
    <mergeCell ref="A20:B20"/>
    <mergeCell ref="A31:B31"/>
  </mergeCells>
  <dataValidations count="3">
    <dataValidation type="list" allowBlank="1" showInputMessage="1" showErrorMessage="1" sqref="B7" xr:uid="{BFB5CA99-D32D-486C-B550-9F8D6D24AA1E}">
      <formula1>_xlfn._LONGTEXT("Teknologi &amp; IT,Finans &amp; Bank,Hälso- &amp; sjukvård,Tillverkning &amp; Industri,Detaljhandel &amp; E-handel,Transport &amp; Logistik,Energi &amp; Miljö,Utbildning,Offentlig sektor,Juridik &amp; Konsulting,Media &amp; Underhållning,Fastigheter,Försäkring,Telekom,Livsmedel &amp; Jordbruk,Ö","vrigt")</formula1>
    </dataValidation>
    <dataValidation type="list" allowBlank="1" showInputMessage="1" showErrorMessage="1" sqref="B8" xr:uid="{1153327D-996E-45F8-ABF0-E729A73554D4}">
      <formula1>"1-10,11-50,51-250,251-1000,1001-5000,5000+"</formula1>
    </dataValidation>
    <dataValidation type="list" allowBlank="1" showInputMessage="1" showErrorMessage="1" sqref="B16" xr:uid="{E8B60763-BA5B-4BD6-877F-4AB7E0F9661D}">
      <formula1>"Utkast,Under granskning,Godkänt,Publicerat,Arkiverat"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"/>
  <sheetViews>
    <sheetView topLeftCell="F1" workbookViewId="0">
      <selection activeCell="G8" sqref="G8"/>
    </sheetView>
  </sheetViews>
  <sheetFormatPr defaultRowHeight="14.5" x14ac:dyDescent="0.35"/>
  <cols>
    <col min="1" max="1" width="29.08984375" customWidth="1"/>
    <col min="2" max="2" width="21.81640625" customWidth="1"/>
    <col min="3" max="3" width="12.7265625" customWidth="1"/>
    <col min="4" max="4" width="25.453125" customWidth="1"/>
    <col min="5" max="5" width="32.7265625" customWidth="1"/>
    <col min="6" max="6" width="29.08984375" customWidth="1"/>
    <col min="7" max="7" width="18.1796875" customWidth="1"/>
    <col min="8" max="9" width="23.6328125" customWidth="1"/>
    <col min="10" max="10" width="20" customWidth="1"/>
    <col min="11" max="11" width="18.1796875" customWidth="1"/>
    <col min="12" max="12" width="36.36328125" customWidth="1"/>
  </cols>
  <sheetData>
    <row r="1" spans="1:12" ht="35" customHeight="1" x14ac:dyDescent="0.35">
      <c r="A1" s="209" t="s">
        <v>19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ht="25" customHeight="1" x14ac:dyDescent="0.35">
      <c r="A2" s="210" t="s">
        <v>20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ht="40" customHeight="1" x14ac:dyDescent="0.35">
      <c r="A3" s="11" t="s">
        <v>21</v>
      </c>
      <c r="B3" s="9" t="s">
        <v>22</v>
      </c>
      <c r="C3" s="9" t="s">
        <v>13</v>
      </c>
      <c r="D3" s="9" t="s">
        <v>23</v>
      </c>
      <c r="E3" s="9" t="s">
        <v>24</v>
      </c>
      <c r="F3" s="9" t="s">
        <v>25</v>
      </c>
      <c r="G3" s="9" t="s">
        <v>26</v>
      </c>
      <c r="H3" s="9" t="s">
        <v>27</v>
      </c>
      <c r="I3" s="9" t="s">
        <v>28</v>
      </c>
      <c r="J3" s="9" t="s">
        <v>29</v>
      </c>
      <c r="K3" s="9" t="s">
        <v>30</v>
      </c>
      <c r="L3" s="15" t="s">
        <v>31</v>
      </c>
    </row>
    <row r="4" spans="1:12" x14ac:dyDescent="0.35">
      <c r="A4" s="12" t="s">
        <v>32</v>
      </c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 t="s">
        <v>40</v>
      </c>
      <c r="J4" s="7"/>
      <c r="K4" s="7"/>
      <c r="L4" s="16" t="s">
        <v>41</v>
      </c>
    </row>
    <row r="5" spans="1:12" x14ac:dyDescent="0.35">
      <c r="A5" s="13" t="s">
        <v>42</v>
      </c>
      <c r="B5" s="8" t="s">
        <v>43</v>
      </c>
      <c r="C5" s="8" t="s">
        <v>44</v>
      </c>
      <c r="D5" s="8" t="s">
        <v>45</v>
      </c>
      <c r="E5" s="8" t="s">
        <v>46</v>
      </c>
      <c r="F5" s="8" t="s">
        <v>47</v>
      </c>
      <c r="G5" s="8" t="s">
        <v>48</v>
      </c>
      <c r="H5" s="8" t="s">
        <v>39</v>
      </c>
      <c r="I5" s="8" t="s">
        <v>40</v>
      </c>
      <c r="J5" s="8"/>
      <c r="K5" s="8"/>
      <c r="L5" s="17" t="s">
        <v>49</v>
      </c>
    </row>
    <row r="6" spans="1:12" x14ac:dyDescent="0.35">
      <c r="A6" s="12" t="s">
        <v>50</v>
      </c>
      <c r="B6" s="7" t="s">
        <v>51</v>
      </c>
      <c r="C6" s="7">
        <v>2.1</v>
      </c>
      <c r="D6" s="7" t="s">
        <v>66</v>
      </c>
      <c r="E6" s="7" t="s">
        <v>53</v>
      </c>
      <c r="F6" s="7" t="s">
        <v>54</v>
      </c>
      <c r="G6" s="7" t="s">
        <v>48</v>
      </c>
      <c r="H6" s="7" t="s">
        <v>55</v>
      </c>
      <c r="I6" s="7" t="s">
        <v>56</v>
      </c>
      <c r="J6" s="7"/>
      <c r="K6" s="7"/>
      <c r="L6" s="16" t="s">
        <v>57</v>
      </c>
    </row>
    <row r="7" spans="1:12" x14ac:dyDescent="0.35">
      <c r="A7" s="13" t="s">
        <v>58</v>
      </c>
      <c r="B7" s="8" t="s">
        <v>59</v>
      </c>
      <c r="C7" s="8">
        <v>3</v>
      </c>
      <c r="D7" s="8" t="s">
        <v>60</v>
      </c>
      <c r="E7" s="8" t="s">
        <v>61</v>
      </c>
      <c r="F7" s="8" t="s">
        <v>62</v>
      </c>
      <c r="G7" s="8" t="s">
        <v>48</v>
      </c>
      <c r="H7" s="8" t="s">
        <v>55</v>
      </c>
      <c r="I7" s="8" t="s">
        <v>40</v>
      </c>
      <c r="J7" s="8"/>
      <c r="K7" s="8"/>
      <c r="L7" s="17" t="s">
        <v>63</v>
      </c>
    </row>
    <row r="8" spans="1:12" x14ac:dyDescent="0.35">
      <c r="A8" s="12" t="s">
        <v>64</v>
      </c>
      <c r="B8" s="7" t="s">
        <v>65</v>
      </c>
      <c r="C8" s="7">
        <v>1.5</v>
      </c>
      <c r="D8" s="7" t="s">
        <v>66</v>
      </c>
      <c r="E8" s="7" t="s">
        <v>67</v>
      </c>
      <c r="F8" s="7" t="s">
        <v>68</v>
      </c>
      <c r="G8" s="7" t="s">
        <v>48</v>
      </c>
      <c r="H8" s="7" t="s">
        <v>69</v>
      </c>
      <c r="I8" s="7" t="s">
        <v>40</v>
      </c>
      <c r="J8" s="7"/>
      <c r="K8" s="7"/>
      <c r="L8" s="16" t="s">
        <v>70</v>
      </c>
    </row>
    <row r="9" spans="1:12" x14ac:dyDescent="0.35">
      <c r="A9" s="13"/>
      <c r="B9" s="8"/>
      <c r="C9" s="8"/>
      <c r="D9" s="8"/>
      <c r="E9" s="8"/>
      <c r="F9" s="8"/>
      <c r="G9" s="8"/>
      <c r="H9" s="8"/>
      <c r="I9" s="8"/>
      <c r="J9" s="8"/>
      <c r="K9" s="8"/>
      <c r="L9" s="17"/>
    </row>
    <row r="10" spans="1:12" x14ac:dyDescent="0.35">
      <c r="A10" s="12"/>
      <c r="B10" s="7"/>
      <c r="C10" s="7"/>
      <c r="D10" s="7"/>
      <c r="E10" s="7"/>
      <c r="F10" s="7"/>
      <c r="G10" s="7"/>
      <c r="H10" s="7"/>
      <c r="I10" s="7"/>
      <c r="J10" s="7"/>
      <c r="K10" s="7"/>
      <c r="L10" s="16"/>
    </row>
    <row r="11" spans="1:12" x14ac:dyDescent="0.35">
      <c r="A11" s="13"/>
      <c r="B11" s="8"/>
      <c r="C11" s="8"/>
      <c r="D11" s="8"/>
      <c r="E11" s="8"/>
      <c r="F11" s="8"/>
      <c r="G11" s="8"/>
      <c r="H11" s="8"/>
      <c r="I11" s="8"/>
      <c r="J11" s="8"/>
      <c r="K11" s="8"/>
      <c r="L11" s="17"/>
    </row>
    <row r="12" spans="1:12" x14ac:dyDescent="0.35">
      <c r="A12" s="12"/>
      <c r="B12" s="7"/>
      <c r="C12" s="7"/>
      <c r="D12" s="7"/>
      <c r="E12" s="7"/>
      <c r="F12" s="7"/>
      <c r="G12" s="7"/>
      <c r="H12" s="7"/>
      <c r="I12" s="7"/>
      <c r="J12" s="7"/>
      <c r="K12" s="7"/>
      <c r="L12" s="16"/>
    </row>
    <row r="13" spans="1:12" x14ac:dyDescent="0.35">
      <c r="A13" s="14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8"/>
    </row>
  </sheetData>
  <mergeCells count="2">
    <mergeCell ref="A1:L1"/>
    <mergeCell ref="A2:L2"/>
  </mergeCells>
  <dataValidations count="6">
    <dataValidation type="list" allowBlank="1" showInputMessage="1" showErrorMessage="1" sqref="F4:F13 F14:F25" xr:uid="{0FCE7B1C-4C16-4BA0-9695-F8F48171632A}">
      <formula1>"Text,Bild,Ljud,Video,Finansiella data,Personuppgifter,CV &amp; personuppgifter,Kunddata,Dokument &amp; e-post,Hälsodata,Biometrisk data,Blandad data,Övrigt"</formula1>
    </dataValidation>
    <dataValidation type="list" allowBlank="1" showInputMessage="1" showErrorMessage="1" sqref="J4:J25" xr:uid="{0098A266-9F4C-44D1-A639-76250A67B1A5}">
      <formula1>"AI-ansvarig,DPO,IT-chef,HR-chef,Ekonomichef,Marknadschef,VD,CTO,CISO,Juridisk chef,Kundtjänstchef,Projektledare,Systemägare,Övrigt"</formula1>
    </dataValidation>
    <dataValidation type="list" allowBlank="1" showInputMessage="1" showErrorMessage="1" promptTitle="Avdelning" prompt="Välj avdelning från listan" sqref="D4:D100" xr:uid="{8D34FB11-2F5E-4B7A-B4D2-8CD42C0FC7F5}">
      <formula1>Lista_Avdelning</formula1>
    </dataValidation>
    <dataValidation type="list" allowBlank="1" showInputMessage="1" showErrorMessage="1" sqref="G4:G100" xr:uid="{3B0478D2-42D3-487B-870F-4ADB2B42CEFF}">
      <formula1>Lista_JaNej</formula1>
    </dataValidation>
    <dataValidation type="list" allowBlank="1" showInputMessage="1" showErrorMessage="1" sqref="H4:H100" xr:uid="{BFD21F3F-53A0-4A1E-BF9E-ED56644FFAED}">
      <formula1>Lista_Riskkategori</formula1>
    </dataValidation>
    <dataValidation type="list" allowBlank="1" showInputMessage="1" showErrorMessage="1" sqref="I4:I100" xr:uid="{39F9C4F5-CC32-4FF2-AB11-3F5EF34D9946}">
      <formula1>Lista_Status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"/>
  <sheetViews>
    <sheetView topLeftCell="D1" workbookViewId="0">
      <selection activeCell="I8" sqref="I8"/>
    </sheetView>
  </sheetViews>
  <sheetFormatPr defaultRowHeight="14.5" x14ac:dyDescent="0.35"/>
  <cols>
    <col min="1" max="1" width="27.26953125" customWidth="1"/>
    <col min="2" max="2" width="23.6328125" customWidth="1"/>
    <col min="3" max="3" width="36.36328125" customWidth="1"/>
    <col min="4" max="4" width="29.08984375" customWidth="1"/>
    <col min="5" max="6" width="16.36328125" customWidth="1"/>
    <col min="7" max="7" width="14.54296875" customWidth="1"/>
    <col min="8" max="8" width="18.1796875" customWidth="1"/>
    <col min="9" max="9" width="45.453125" customWidth="1"/>
    <col min="10" max="11" width="20" customWidth="1"/>
  </cols>
  <sheetData>
    <row r="1" spans="1:11" ht="35" customHeight="1" x14ac:dyDescent="0.35">
      <c r="A1" s="209" t="s">
        <v>71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25" customHeight="1" x14ac:dyDescent="0.35">
      <c r="A2" s="210" t="s">
        <v>72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1" ht="40" customHeight="1" x14ac:dyDescent="0.35">
      <c r="A3" s="21" t="s">
        <v>73</v>
      </c>
      <c r="B3" s="20" t="s">
        <v>74</v>
      </c>
      <c r="C3" s="20" t="s">
        <v>75</v>
      </c>
      <c r="D3" s="20" t="s">
        <v>76</v>
      </c>
      <c r="E3" s="20" t="s">
        <v>77</v>
      </c>
      <c r="F3" s="20" t="s">
        <v>78</v>
      </c>
      <c r="G3" s="20" t="s">
        <v>79</v>
      </c>
      <c r="H3" s="20" t="s">
        <v>80</v>
      </c>
      <c r="I3" s="20" t="s">
        <v>81</v>
      </c>
      <c r="J3" s="20" t="s">
        <v>82</v>
      </c>
      <c r="K3" s="23" t="s">
        <v>83</v>
      </c>
    </row>
    <row r="4" spans="1:11" x14ac:dyDescent="0.35">
      <c r="A4" s="22" t="s">
        <v>32</v>
      </c>
      <c r="B4" s="19" t="s">
        <v>36</v>
      </c>
      <c r="C4" s="19" t="s">
        <v>84</v>
      </c>
      <c r="D4" s="19" t="s">
        <v>85</v>
      </c>
      <c r="E4" s="19">
        <v>1</v>
      </c>
      <c r="F4" s="19">
        <v>2</v>
      </c>
      <c r="G4" s="19">
        <f t="shared" ref="G4:G13" si="0">IF(AND(E4&lt;&gt;"",F4&lt;&gt;""),E4*F4,"")</f>
        <v>2</v>
      </c>
      <c r="H4" s="19" t="str">
        <f t="shared" ref="H4:H13" si="1">IF(G4="","",IF(G4&gt;=15,"🔴 Kritisk",IF(G4&gt;=10,"🟠 Hög",IF(G4&gt;=5,"🟡 Medel","🟢 Låg"))))</f>
        <v>🟢 Låg</v>
      </c>
      <c r="I4" s="19" t="s">
        <v>86</v>
      </c>
      <c r="J4" s="19"/>
      <c r="K4" s="24"/>
    </row>
    <row r="5" spans="1:11" x14ac:dyDescent="0.35">
      <c r="A5" s="13" t="s">
        <v>32</v>
      </c>
      <c r="B5" s="8" t="s">
        <v>36</v>
      </c>
      <c r="C5" s="8" t="s">
        <v>87</v>
      </c>
      <c r="D5" s="8" t="s">
        <v>88</v>
      </c>
      <c r="E5" s="8">
        <v>1</v>
      </c>
      <c r="F5" s="8">
        <v>2</v>
      </c>
      <c r="G5" s="8">
        <f t="shared" si="0"/>
        <v>2</v>
      </c>
      <c r="H5" s="8" t="str">
        <f t="shared" si="1"/>
        <v>🟢 Låg</v>
      </c>
      <c r="I5" s="8" t="s">
        <v>89</v>
      </c>
      <c r="J5" s="8"/>
      <c r="K5" s="17"/>
    </row>
    <row r="6" spans="1:11" x14ac:dyDescent="0.35">
      <c r="A6" s="22" t="s">
        <v>50</v>
      </c>
      <c r="B6" s="19" t="s">
        <v>90</v>
      </c>
      <c r="C6" s="19" t="s">
        <v>91</v>
      </c>
      <c r="D6" s="19" t="s">
        <v>92</v>
      </c>
      <c r="E6" s="19">
        <v>2</v>
      </c>
      <c r="F6" s="19">
        <v>2</v>
      </c>
      <c r="G6" s="19">
        <f t="shared" si="0"/>
        <v>4</v>
      </c>
      <c r="H6" s="19" t="str">
        <f t="shared" si="1"/>
        <v>🟢 Låg</v>
      </c>
      <c r="I6" s="19" t="s">
        <v>93</v>
      </c>
      <c r="J6" s="19"/>
      <c r="K6" s="24"/>
    </row>
    <row r="7" spans="1:11" x14ac:dyDescent="0.35">
      <c r="A7" s="13" t="s">
        <v>50</v>
      </c>
      <c r="B7" s="8" t="s">
        <v>90</v>
      </c>
      <c r="C7" s="8" t="s">
        <v>94</v>
      </c>
      <c r="D7" s="8" t="s">
        <v>95</v>
      </c>
      <c r="E7" s="8">
        <v>4</v>
      </c>
      <c r="F7" s="8">
        <v>4</v>
      </c>
      <c r="G7" s="8">
        <f t="shared" si="0"/>
        <v>16</v>
      </c>
      <c r="H7" s="8" t="str">
        <f t="shared" si="1"/>
        <v>🔴 Kritisk</v>
      </c>
      <c r="I7" s="8" t="s">
        <v>96</v>
      </c>
      <c r="J7" s="8"/>
      <c r="K7" s="17"/>
    </row>
    <row r="8" spans="1:11" x14ac:dyDescent="0.35">
      <c r="A8" s="22" t="s">
        <v>58</v>
      </c>
      <c r="B8" s="19" t="s">
        <v>97</v>
      </c>
      <c r="C8" s="19" t="s">
        <v>98</v>
      </c>
      <c r="D8" s="19" t="s">
        <v>85</v>
      </c>
      <c r="E8" s="19">
        <v>5</v>
      </c>
      <c r="F8" s="19">
        <v>2</v>
      </c>
      <c r="G8" s="19">
        <f t="shared" si="0"/>
        <v>10</v>
      </c>
      <c r="H8" s="19" t="str">
        <f t="shared" si="1"/>
        <v>🟠 Hög</v>
      </c>
      <c r="I8" s="19" t="s">
        <v>99</v>
      </c>
      <c r="J8" s="19"/>
      <c r="K8" s="24"/>
    </row>
    <row r="9" spans="1:11" x14ac:dyDescent="0.35">
      <c r="A9" s="13" t="s">
        <v>58</v>
      </c>
      <c r="B9" s="8" t="s">
        <v>97</v>
      </c>
      <c r="C9" s="8" t="s">
        <v>100</v>
      </c>
      <c r="D9" s="8" t="s">
        <v>101</v>
      </c>
      <c r="E9" s="8">
        <v>1</v>
      </c>
      <c r="F9" s="8">
        <v>3</v>
      </c>
      <c r="G9" s="8">
        <f t="shared" si="0"/>
        <v>3</v>
      </c>
      <c r="H9" s="8" t="str">
        <f t="shared" si="1"/>
        <v>🟢 Låg</v>
      </c>
      <c r="I9" s="8" t="s">
        <v>102</v>
      </c>
      <c r="J9" s="8"/>
      <c r="K9" s="17"/>
    </row>
    <row r="10" spans="1:11" x14ac:dyDescent="0.35">
      <c r="A10" s="22" t="s">
        <v>64</v>
      </c>
      <c r="B10" s="19" t="s">
        <v>103</v>
      </c>
      <c r="C10" s="19" t="s">
        <v>104</v>
      </c>
      <c r="D10" s="19" t="s">
        <v>85</v>
      </c>
      <c r="E10" s="19">
        <v>3</v>
      </c>
      <c r="F10" s="19">
        <v>3</v>
      </c>
      <c r="G10" s="19">
        <f t="shared" si="0"/>
        <v>9</v>
      </c>
      <c r="H10" s="19" t="str">
        <f t="shared" si="1"/>
        <v>🟡 Medel</v>
      </c>
      <c r="I10" s="19" t="s">
        <v>105</v>
      </c>
      <c r="J10" s="19"/>
      <c r="K10" s="24"/>
    </row>
    <row r="11" spans="1:11" x14ac:dyDescent="0.35">
      <c r="A11" s="13" t="s">
        <v>64</v>
      </c>
      <c r="B11" s="8" t="s">
        <v>103</v>
      </c>
      <c r="C11" s="8" t="s">
        <v>106</v>
      </c>
      <c r="D11" s="8" t="s">
        <v>95</v>
      </c>
      <c r="E11" s="8">
        <v>2</v>
      </c>
      <c r="F11" s="8">
        <v>4</v>
      </c>
      <c r="G11" s="8">
        <f t="shared" si="0"/>
        <v>8</v>
      </c>
      <c r="H11" s="8" t="str">
        <f t="shared" si="1"/>
        <v>🟡 Medel</v>
      </c>
      <c r="I11" s="8" t="s">
        <v>107</v>
      </c>
      <c r="J11" s="8"/>
      <c r="K11" s="17"/>
    </row>
    <row r="12" spans="1:11" x14ac:dyDescent="0.35">
      <c r="A12" s="22"/>
      <c r="B12" s="19"/>
      <c r="C12" s="19"/>
      <c r="D12" s="19"/>
      <c r="E12" s="19"/>
      <c r="F12" s="19"/>
      <c r="G12" s="19" t="str">
        <f t="shared" si="0"/>
        <v/>
      </c>
      <c r="H12" s="19" t="str">
        <f t="shared" si="1"/>
        <v/>
      </c>
      <c r="I12" s="19"/>
      <c r="J12" s="19"/>
      <c r="K12" s="24"/>
    </row>
    <row r="13" spans="1:11" x14ac:dyDescent="0.35">
      <c r="A13" s="14"/>
      <c r="B13" s="10"/>
      <c r="C13" s="10"/>
      <c r="D13" s="10"/>
      <c r="E13" s="10"/>
      <c r="F13" s="10"/>
      <c r="G13" s="10" t="str">
        <f t="shared" si="0"/>
        <v/>
      </c>
      <c r="H13" s="10" t="str">
        <f t="shared" si="1"/>
        <v/>
      </c>
      <c r="I13" s="10"/>
      <c r="J13" s="10"/>
      <c r="K13" s="18"/>
    </row>
  </sheetData>
  <mergeCells count="2">
    <mergeCell ref="A1:K1"/>
    <mergeCell ref="A2:K2"/>
  </mergeCells>
  <dataValidations count="4">
    <dataValidation allowBlank="1" showInputMessage="1" showErrorMessage="1" sqref="E26:E50 F26:F50" xr:uid="{5F447853-2A88-4C16-BC42-8F07D3F0216A}"/>
    <dataValidation type="list" allowBlank="1" showInputMessage="1" showErrorMessage="1" sqref="E4:E13 F4:F13 E14:E25 F14:F25" xr:uid="{75336FD5-9098-4108-93AC-C4D713E4C311}">
      <formula1>"1,2,3,4,5"</formula1>
    </dataValidation>
    <dataValidation type="list" allowBlank="1" showInputMessage="1" showErrorMessage="1" sqref="J4:J25" xr:uid="{D3CA0B83-FB31-44DE-A816-A6418B91967B}">
      <formula1>"AI-ansvarig,DPO,IT-chef,HR-chef,Ekonomichef,Marknadschef,VD,CTO,CISO,Juridisk chef,Kundtjänstchef,Projektledare,Systemägare,Övrigt"</formula1>
    </dataValidation>
    <dataValidation type="list" allowBlank="1" showInputMessage="1" showErrorMessage="1" promptTitle="Risktyp" prompt="Välj typ av risk" sqref="D4:D100" xr:uid="{08982043-4357-40C9-A093-AA1F271B4793}">
      <formula1>Lista_Risktyp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77CBCC-F3F6-43B9-9025-A27F09E606A5}">
          <x14:formula1>
            <xm:f>'AI System Register'!$A$4:$A$25</xm:f>
          </x14:formula1>
          <xm:sqref>A4:A25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1"/>
  <sheetViews>
    <sheetView workbookViewId="0">
      <selection activeCell="D7" sqref="D7"/>
    </sheetView>
  </sheetViews>
  <sheetFormatPr defaultRowHeight="14.5" x14ac:dyDescent="0.35"/>
  <cols>
    <col min="1" max="1" width="36.36328125" customWidth="1"/>
    <col min="2" max="2" width="9.08984375" customWidth="1"/>
    <col min="3" max="3" width="69.08984375" customWidth="1"/>
    <col min="4" max="4" width="18.1796875" customWidth="1"/>
    <col min="5" max="5" width="21.81640625" customWidth="1"/>
    <col min="6" max="6" width="40" customWidth="1"/>
  </cols>
  <sheetData>
    <row r="1" spans="1:6" ht="35" customHeight="1" x14ac:dyDescent="0.35">
      <c r="A1" s="209" t="s">
        <v>108</v>
      </c>
      <c r="B1" s="168"/>
      <c r="C1" s="168"/>
      <c r="D1" s="168"/>
      <c r="E1" s="168"/>
      <c r="F1" s="168"/>
    </row>
    <row r="2" spans="1:6" ht="25" customHeight="1" x14ac:dyDescent="0.35">
      <c r="A2" s="210" t="s">
        <v>109</v>
      </c>
      <c r="B2" s="170"/>
      <c r="C2" s="170"/>
      <c r="D2" s="170"/>
      <c r="E2" s="170"/>
      <c r="F2" s="170"/>
    </row>
    <row r="3" spans="1:6" ht="35" customHeight="1" x14ac:dyDescent="0.35">
      <c r="A3" s="29" t="s">
        <v>110</v>
      </c>
      <c r="B3" s="27" t="s">
        <v>111</v>
      </c>
      <c r="C3" s="27" t="s">
        <v>112</v>
      </c>
      <c r="D3" s="27" t="s">
        <v>113</v>
      </c>
      <c r="E3" s="27" t="s">
        <v>82</v>
      </c>
      <c r="F3" s="33" t="s">
        <v>114</v>
      </c>
    </row>
    <row r="4" spans="1:6" x14ac:dyDescent="0.35">
      <c r="A4" s="30" t="s">
        <v>115</v>
      </c>
      <c r="B4" s="25">
        <v>1.1000000000000001</v>
      </c>
      <c r="C4" s="25" t="s">
        <v>116</v>
      </c>
      <c r="D4" s="25" t="s">
        <v>48</v>
      </c>
      <c r="E4" s="25"/>
      <c r="F4" s="34" t="s">
        <v>117</v>
      </c>
    </row>
    <row r="5" spans="1:6" x14ac:dyDescent="0.35">
      <c r="A5" s="31" t="s">
        <v>115</v>
      </c>
      <c r="B5" s="26">
        <v>1.2</v>
      </c>
      <c r="C5" s="26" t="s">
        <v>118</v>
      </c>
      <c r="D5" s="26" t="s">
        <v>48</v>
      </c>
      <c r="E5" s="26"/>
      <c r="F5" s="35"/>
    </row>
    <row r="6" spans="1:6" x14ac:dyDescent="0.35">
      <c r="A6" s="30" t="s">
        <v>115</v>
      </c>
      <c r="B6" s="25">
        <v>1.3</v>
      </c>
      <c r="C6" s="25" t="s">
        <v>119</v>
      </c>
      <c r="D6" s="25"/>
      <c r="E6" s="25"/>
      <c r="F6" s="34" t="s">
        <v>120</v>
      </c>
    </row>
    <row r="7" spans="1:6" x14ac:dyDescent="0.35">
      <c r="A7" s="31" t="s">
        <v>115</v>
      </c>
      <c r="B7" s="26">
        <v>1.4</v>
      </c>
      <c r="C7" s="26" t="s">
        <v>121</v>
      </c>
      <c r="D7" s="26" t="s">
        <v>38</v>
      </c>
      <c r="E7" s="26"/>
      <c r="F7" s="35"/>
    </row>
    <row r="8" spans="1:6" x14ac:dyDescent="0.35">
      <c r="A8" s="30" t="s">
        <v>115</v>
      </c>
      <c r="B8" s="25">
        <v>1.5</v>
      </c>
      <c r="C8" s="25" t="s">
        <v>122</v>
      </c>
      <c r="D8" s="25"/>
      <c r="E8" s="25"/>
      <c r="F8" s="34"/>
    </row>
    <row r="9" spans="1:6" x14ac:dyDescent="0.35">
      <c r="A9" s="31" t="s">
        <v>115</v>
      </c>
      <c r="B9" s="26">
        <v>1.6</v>
      </c>
      <c r="C9" s="26" t="s">
        <v>123</v>
      </c>
      <c r="D9" s="26"/>
      <c r="E9" s="26"/>
      <c r="F9" s="35" t="s">
        <v>124</v>
      </c>
    </row>
    <row r="10" spans="1:6" x14ac:dyDescent="0.35">
      <c r="A10" s="30" t="s">
        <v>125</v>
      </c>
      <c r="B10" s="25">
        <v>2.1</v>
      </c>
      <c r="C10" s="25" t="s">
        <v>126</v>
      </c>
      <c r="D10" s="25"/>
      <c r="E10" s="25"/>
      <c r="F10" s="34" t="s">
        <v>127</v>
      </c>
    </row>
    <row r="11" spans="1:6" x14ac:dyDescent="0.35">
      <c r="A11" s="31" t="s">
        <v>125</v>
      </c>
      <c r="B11" s="26">
        <v>2.2000000000000002</v>
      </c>
      <c r="C11" s="26" t="s">
        <v>128</v>
      </c>
      <c r="D11" s="26"/>
      <c r="E11" s="26"/>
      <c r="F11" s="35"/>
    </row>
    <row r="12" spans="1:6" x14ac:dyDescent="0.35">
      <c r="A12" s="30" t="s">
        <v>125</v>
      </c>
      <c r="B12" s="25">
        <v>2.2999999999999998</v>
      </c>
      <c r="C12" s="25" t="s">
        <v>129</v>
      </c>
      <c r="D12" s="25"/>
      <c r="E12" s="25"/>
      <c r="F12" s="34" t="s">
        <v>130</v>
      </c>
    </row>
    <row r="13" spans="1:6" x14ac:dyDescent="0.35">
      <c r="A13" s="31" t="s">
        <v>125</v>
      </c>
      <c r="B13" s="26">
        <v>2.4</v>
      </c>
      <c r="C13" s="26" t="s">
        <v>131</v>
      </c>
      <c r="D13" s="26"/>
      <c r="E13" s="26"/>
      <c r="F13" s="35"/>
    </row>
    <row r="14" spans="1:6" x14ac:dyDescent="0.35">
      <c r="A14" s="30" t="s">
        <v>132</v>
      </c>
      <c r="B14" s="25">
        <v>3.1</v>
      </c>
      <c r="C14" s="25" t="s">
        <v>133</v>
      </c>
      <c r="D14" s="25"/>
      <c r="E14" s="25"/>
      <c r="F14" s="34" t="s">
        <v>134</v>
      </c>
    </row>
    <row r="15" spans="1:6" x14ac:dyDescent="0.35">
      <c r="A15" s="31" t="s">
        <v>132</v>
      </c>
      <c r="B15" s="26">
        <v>3.2</v>
      </c>
      <c r="C15" s="26" t="s">
        <v>135</v>
      </c>
      <c r="D15" s="26"/>
      <c r="E15" s="26"/>
      <c r="F15" s="35" t="s">
        <v>136</v>
      </c>
    </row>
    <row r="16" spans="1:6" x14ac:dyDescent="0.35">
      <c r="A16" s="30" t="s">
        <v>132</v>
      </c>
      <c r="B16" s="25">
        <v>3.3</v>
      </c>
      <c r="C16" s="25" t="s">
        <v>137</v>
      </c>
      <c r="D16" s="25"/>
      <c r="E16" s="25"/>
      <c r="F16" s="34" t="s">
        <v>138</v>
      </c>
    </row>
    <row r="17" spans="1:6" x14ac:dyDescent="0.35">
      <c r="A17" s="31" t="s">
        <v>132</v>
      </c>
      <c r="B17" s="26">
        <v>3.4</v>
      </c>
      <c r="C17" s="26" t="s">
        <v>139</v>
      </c>
      <c r="D17" s="26"/>
      <c r="E17" s="26"/>
      <c r="F17" s="35"/>
    </row>
    <row r="18" spans="1:6" x14ac:dyDescent="0.35">
      <c r="A18" s="30" t="s">
        <v>132</v>
      </c>
      <c r="B18" s="25">
        <v>3.5</v>
      </c>
      <c r="C18" s="25" t="s">
        <v>140</v>
      </c>
      <c r="D18" s="25"/>
      <c r="E18" s="25"/>
      <c r="F18" s="34"/>
    </row>
    <row r="19" spans="1:6" x14ac:dyDescent="0.35">
      <c r="A19" s="31" t="s">
        <v>132</v>
      </c>
      <c r="B19" s="26">
        <v>3.6</v>
      </c>
      <c r="C19" s="26" t="s">
        <v>141</v>
      </c>
      <c r="D19" s="26"/>
      <c r="E19" s="26"/>
      <c r="F19" s="35"/>
    </row>
    <row r="20" spans="1:6" x14ac:dyDescent="0.35">
      <c r="A20" s="30" t="s">
        <v>142</v>
      </c>
      <c r="B20" s="25">
        <v>4.0999999999999996</v>
      </c>
      <c r="C20" s="25" t="s">
        <v>143</v>
      </c>
      <c r="D20" s="25"/>
      <c r="E20" s="25"/>
      <c r="F20" s="34" t="s">
        <v>144</v>
      </c>
    </row>
    <row r="21" spans="1:6" x14ac:dyDescent="0.35">
      <c r="A21" s="31" t="s">
        <v>142</v>
      </c>
      <c r="B21" s="26">
        <v>4.2</v>
      </c>
      <c r="C21" s="26" t="s">
        <v>145</v>
      </c>
      <c r="D21" s="26"/>
      <c r="E21" s="26"/>
      <c r="F21" s="35"/>
    </row>
    <row r="22" spans="1:6" x14ac:dyDescent="0.35">
      <c r="A22" s="30" t="s">
        <v>142</v>
      </c>
      <c r="B22" s="25">
        <v>4.3</v>
      </c>
      <c r="C22" s="25" t="s">
        <v>146</v>
      </c>
      <c r="D22" s="25"/>
      <c r="E22" s="25"/>
      <c r="F22" s="34" t="s">
        <v>147</v>
      </c>
    </row>
    <row r="23" spans="1:6" x14ac:dyDescent="0.35">
      <c r="A23" s="31" t="s">
        <v>142</v>
      </c>
      <c r="B23" s="26">
        <v>4.4000000000000004</v>
      </c>
      <c r="C23" s="26" t="s">
        <v>148</v>
      </c>
      <c r="D23" s="26"/>
      <c r="E23" s="26"/>
      <c r="F23" s="35" t="s">
        <v>149</v>
      </c>
    </row>
    <row r="24" spans="1:6" x14ac:dyDescent="0.35">
      <c r="A24" s="30" t="s">
        <v>142</v>
      </c>
      <c r="B24" s="25">
        <v>4.5</v>
      </c>
      <c r="C24" s="25" t="s">
        <v>150</v>
      </c>
      <c r="D24" s="25"/>
      <c r="E24" s="25"/>
      <c r="F24" s="34" t="s">
        <v>151</v>
      </c>
    </row>
    <row r="25" spans="1:6" x14ac:dyDescent="0.35">
      <c r="A25" s="31" t="s">
        <v>142</v>
      </c>
      <c r="B25" s="26">
        <v>4.5999999999999996</v>
      </c>
      <c r="C25" s="26" t="s">
        <v>152</v>
      </c>
      <c r="D25" s="26"/>
      <c r="E25" s="26"/>
      <c r="F25" s="35"/>
    </row>
    <row r="26" spans="1:6" x14ac:dyDescent="0.35">
      <c r="A26" s="30" t="s">
        <v>153</v>
      </c>
      <c r="B26" s="25">
        <v>5.0999999999999996</v>
      </c>
      <c r="C26" s="25" t="s">
        <v>154</v>
      </c>
      <c r="D26" s="25"/>
      <c r="E26" s="25"/>
      <c r="F26" s="34" t="s">
        <v>155</v>
      </c>
    </row>
    <row r="27" spans="1:6" x14ac:dyDescent="0.35">
      <c r="A27" s="31" t="s">
        <v>153</v>
      </c>
      <c r="B27" s="26">
        <v>5.2</v>
      </c>
      <c r="C27" s="26" t="s">
        <v>156</v>
      </c>
      <c r="D27" s="26"/>
      <c r="E27" s="26"/>
      <c r="F27" s="35" t="s">
        <v>157</v>
      </c>
    </row>
    <row r="28" spans="1:6" x14ac:dyDescent="0.35">
      <c r="A28" s="30" t="s">
        <v>153</v>
      </c>
      <c r="B28" s="25">
        <v>5.3</v>
      </c>
      <c r="C28" s="25" t="s">
        <v>158</v>
      </c>
      <c r="D28" s="25"/>
      <c r="E28" s="25"/>
      <c r="F28" s="34" t="s">
        <v>159</v>
      </c>
    </row>
    <row r="29" spans="1:6" x14ac:dyDescent="0.35">
      <c r="A29" s="31" t="s">
        <v>153</v>
      </c>
      <c r="B29" s="26">
        <v>5.4</v>
      </c>
      <c r="C29" s="26" t="s">
        <v>160</v>
      </c>
      <c r="D29" s="26"/>
      <c r="E29" s="26"/>
      <c r="F29" s="35" t="s">
        <v>161</v>
      </c>
    </row>
    <row r="30" spans="1:6" x14ac:dyDescent="0.35">
      <c r="A30" s="30" t="s">
        <v>153</v>
      </c>
      <c r="B30" s="25">
        <v>5.5</v>
      </c>
      <c r="C30" s="25" t="s">
        <v>162</v>
      </c>
      <c r="D30" s="25"/>
      <c r="E30" s="25"/>
      <c r="F30" s="34" t="s">
        <v>163</v>
      </c>
    </row>
    <row r="31" spans="1:6" x14ac:dyDescent="0.35">
      <c r="A31" s="31" t="s">
        <v>153</v>
      </c>
      <c r="B31" s="26">
        <v>5.6</v>
      </c>
      <c r="C31" s="26" t="s">
        <v>164</v>
      </c>
      <c r="D31" s="26"/>
      <c r="E31" s="26"/>
      <c r="F31" s="35" t="s">
        <v>165</v>
      </c>
    </row>
    <row r="32" spans="1:6" x14ac:dyDescent="0.35">
      <c r="A32" s="30" t="s">
        <v>166</v>
      </c>
      <c r="B32" s="25">
        <v>6.1</v>
      </c>
      <c r="C32" s="25" t="s">
        <v>167</v>
      </c>
      <c r="D32" s="25"/>
      <c r="E32" s="25"/>
      <c r="F32" s="34" t="s">
        <v>168</v>
      </c>
    </row>
    <row r="33" spans="1:6" x14ac:dyDescent="0.35">
      <c r="A33" s="31" t="s">
        <v>166</v>
      </c>
      <c r="B33" s="26">
        <v>6.2</v>
      </c>
      <c r="C33" s="26" t="s">
        <v>169</v>
      </c>
      <c r="D33" s="26"/>
      <c r="E33" s="26"/>
      <c r="F33" s="35" t="s">
        <v>170</v>
      </c>
    </row>
    <row r="34" spans="1:6" x14ac:dyDescent="0.35">
      <c r="A34" s="30" t="s">
        <v>166</v>
      </c>
      <c r="B34" s="25">
        <v>6.3</v>
      </c>
      <c r="C34" s="25" t="s">
        <v>171</v>
      </c>
      <c r="D34" s="25"/>
      <c r="E34" s="25"/>
      <c r="F34" s="34" t="s">
        <v>172</v>
      </c>
    </row>
    <row r="35" spans="1:6" x14ac:dyDescent="0.35">
      <c r="A35" s="31" t="s">
        <v>166</v>
      </c>
      <c r="B35" s="26">
        <v>6.4</v>
      </c>
      <c r="C35" s="26" t="s">
        <v>173</v>
      </c>
      <c r="D35" s="26"/>
      <c r="E35" s="26"/>
      <c r="F35" s="35" t="s">
        <v>174</v>
      </c>
    </row>
    <row r="36" spans="1:6" x14ac:dyDescent="0.35">
      <c r="A36" s="30" t="s">
        <v>175</v>
      </c>
      <c r="B36" s="25">
        <v>7.1</v>
      </c>
      <c r="C36" s="25" t="s">
        <v>176</v>
      </c>
      <c r="D36" s="25"/>
      <c r="E36" s="25"/>
      <c r="F36" s="34" t="s">
        <v>177</v>
      </c>
    </row>
    <row r="37" spans="1:6" x14ac:dyDescent="0.35">
      <c r="A37" s="31" t="s">
        <v>175</v>
      </c>
      <c r="B37" s="26">
        <v>7.2</v>
      </c>
      <c r="C37" s="26" t="s">
        <v>178</v>
      </c>
      <c r="D37" s="26"/>
      <c r="E37" s="26"/>
      <c r="F37" s="35" t="s">
        <v>179</v>
      </c>
    </row>
    <row r="38" spans="1:6" x14ac:dyDescent="0.35">
      <c r="A38" s="30" t="s">
        <v>175</v>
      </c>
      <c r="B38" s="25">
        <v>7.3</v>
      </c>
      <c r="C38" s="25" t="s">
        <v>180</v>
      </c>
      <c r="D38" s="25"/>
      <c r="E38" s="25"/>
      <c r="F38" s="34" t="s">
        <v>181</v>
      </c>
    </row>
    <row r="39" spans="1:6" x14ac:dyDescent="0.35">
      <c r="A39" s="31" t="s">
        <v>175</v>
      </c>
      <c r="B39" s="26">
        <v>7.4</v>
      </c>
      <c r="C39" s="26" t="s">
        <v>182</v>
      </c>
      <c r="D39" s="26"/>
      <c r="E39" s="26"/>
      <c r="F39" s="35"/>
    </row>
    <row r="40" spans="1:6" x14ac:dyDescent="0.35">
      <c r="A40" s="30" t="s">
        <v>183</v>
      </c>
      <c r="B40" s="25">
        <v>8.1</v>
      </c>
      <c r="C40" s="25" t="s">
        <v>184</v>
      </c>
      <c r="D40" s="25"/>
      <c r="E40" s="25"/>
      <c r="F40" s="34" t="s">
        <v>185</v>
      </c>
    </row>
    <row r="41" spans="1:6" x14ac:dyDescent="0.35">
      <c r="A41" s="31" t="s">
        <v>183</v>
      </c>
      <c r="B41" s="26">
        <v>8.1999999999999993</v>
      </c>
      <c r="C41" s="26" t="s">
        <v>186</v>
      </c>
      <c r="D41" s="26"/>
      <c r="E41" s="26"/>
      <c r="F41" s="35" t="s">
        <v>187</v>
      </c>
    </row>
    <row r="42" spans="1:6" x14ac:dyDescent="0.35">
      <c r="A42" s="30" t="s">
        <v>183</v>
      </c>
      <c r="B42" s="25">
        <v>8.3000000000000007</v>
      </c>
      <c r="C42" s="25" t="s">
        <v>188</v>
      </c>
      <c r="D42" s="25"/>
      <c r="E42" s="25"/>
      <c r="F42" s="34" t="s">
        <v>189</v>
      </c>
    </row>
    <row r="43" spans="1:6" x14ac:dyDescent="0.35">
      <c r="A43" s="31" t="s">
        <v>183</v>
      </c>
      <c r="B43" s="26">
        <v>8.4</v>
      </c>
      <c r="C43" s="26" t="s">
        <v>190</v>
      </c>
      <c r="D43" s="26"/>
      <c r="E43" s="26"/>
      <c r="F43" s="35"/>
    </row>
    <row r="44" spans="1:6" x14ac:dyDescent="0.35">
      <c r="A44" s="30" t="s">
        <v>191</v>
      </c>
      <c r="B44" s="25">
        <v>9.1</v>
      </c>
      <c r="C44" s="25" t="s">
        <v>192</v>
      </c>
      <c r="D44" s="25"/>
      <c r="E44" s="25"/>
      <c r="F44" s="34" t="s">
        <v>193</v>
      </c>
    </row>
    <row r="45" spans="1:6" x14ac:dyDescent="0.35">
      <c r="A45" s="31" t="s">
        <v>191</v>
      </c>
      <c r="B45" s="26">
        <v>9.1999999999999993</v>
      </c>
      <c r="C45" s="26" t="s">
        <v>194</v>
      </c>
      <c r="D45" s="26"/>
      <c r="E45" s="26"/>
      <c r="F45" s="35"/>
    </row>
    <row r="46" spans="1:6" x14ac:dyDescent="0.35">
      <c r="A46" s="30" t="s">
        <v>191</v>
      </c>
      <c r="B46" s="25">
        <v>9.3000000000000007</v>
      </c>
      <c r="C46" s="25" t="s">
        <v>195</v>
      </c>
      <c r="D46" s="25"/>
      <c r="E46" s="25"/>
      <c r="F46" s="34" t="s">
        <v>196</v>
      </c>
    </row>
    <row r="47" spans="1:6" x14ac:dyDescent="0.35">
      <c r="A47" s="31" t="s">
        <v>191</v>
      </c>
      <c r="B47" s="26">
        <v>9.4</v>
      </c>
      <c r="C47" s="26" t="s">
        <v>197</v>
      </c>
      <c r="D47" s="26"/>
      <c r="E47" s="26"/>
      <c r="F47" s="35"/>
    </row>
    <row r="48" spans="1:6" x14ac:dyDescent="0.35">
      <c r="A48" s="30" t="s">
        <v>198</v>
      </c>
      <c r="B48" s="25">
        <v>10.1</v>
      </c>
      <c r="C48" s="25" t="s">
        <v>199</v>
      </c>
      <c r="D48" s="25"/>
      <c r="E48" s="25"/>
      <c r="F48" s="34" t="s">
        <v>200</v>
      </c>
    </row>
    <row r="49" spans="1:6" x14ac:dyDescent="0.35">
      <c r="A49" s="31" t="s">
        <v>198</v>
      </c>
      <c r="B49" s="26">
        <v>10.199999999999999</v>
      </c>
      <c r="C49" s="26" t="s">
        <v>201</v>
      </c>
      <c r="D49" s="26"/>
      <c r="E49" s="26"/>
      <c r="F49" s="35" t="s">
        <v>202</v>
      </c>
    </row>
    <row r="50" spans="1:6" x14ac:dyDescent="0.35">
      <c r="A50" s="30" t="s">
        <v>198</v>
      </c>
      <c r="B50" s="25">
        <v>10.3</v>
      </c>
      <c r="C50" s="25" t="s">
        <v>203</v>
      </c>
      <c r="D50" s="25"/>
      <c r="E50" s="25"/>
      <c r="F50" s="34"/>
    </row>
    <row r="51" spans="1:6" x14ac:dyDescent="0.35">
      <c r="A51" s="32" t="s">
        <v>198</v>
      </c>
      <c r="B51" s="28">
        <v>10.4</v>
      </c>
      <c r="C51" s="28" t="s">
        <v>204</v>
      </c>
      <c r="D51" s="28"/>
      <c r="E51" s="28"/>
      <c r="F51" s="36"/>
    </row>
  </sheetData>
  <mergeCells count="2">
    <mergeCell ref="A1:F1"/>
    <mergeCell ref="A2:F2"/>
  </mergeCells>
  <dataValidations count="2">
    <dataValidation type="list" allowBlank="1" showInputMessage="1" showErrorMessage="1" sqref="E4:E51" xr:uid="{6EC6CD82-AF94-4CDD-93FB-14742D1DD7B7}">
      <formula1>"AI-ansvarig,DPO,IT-chef,HR-chef,Ekonomichef,Marknadschef,VD,CTO,CISO,Juridisk chef,Kundtjänstchef,Projektledare,Systemägare,Övrigt"</formula1>
    </dataValidation>
    <dataValidation type="list" allowBlank="1" showInputMessage="1" showErrorMessage="1" promptTitle="Status" prompt="Välj status: Ja, Nej, Delvis eller Ej tillämpligt" sqref="D4:D100" xr:uid="{33110C52-FFC5-4DFC-87A6-EFBCDF152711}">
      <formula1>Lista_PolicyStatus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"/>
  <sheetViews>
    <sheetView workbookViewId="0">
      <selection activeCell="C8" sqref="C8"/>
    </sheetView>
  </sheetViews>
  <sheetFormatPr defaultRowHeight="14.5" x14ac:dyDescent="0.35"/>
  <cols>
    <col min="1" max="1" width="27.26953125" customWidth="1"/>
    <col min="2" max="2" width="25.453125" customWidth="1"/>
    <col min="3" max="3" width="32.7265625" customWidth="1"/>
    <col min="4" max="4" width="36.36328125" customWidth="1"/>
    <col min="5" max="5" width="27.26953125" customWidth="1"/>
    <col min="6" max="6" width="45.453125" customWidth="1"/>
    <col min="7" max="7" width="21.81640625" customWidth="1"/>
    <col min="8" max="8" width="18.1796875" customWidth="1"/>
    <col min="9" max="9" width="36.36328125" customWidth="1"/>
  </cols>
  <sheetData>
    <row r="1" spans="1:9" ht="35" customHeight="1" x14ac:dyDescent="0.35">
      <c r="A1" s="209" t="s">
        <v>205</v>
      </c>
      <c r="B1" s="168"/>
      <c r="C1" s="168"/>
      <c r="D1" s="168"/>
      <c r="E1" s="168"/>
      <c r="F1" s="168"/>
      <c r="G1" s="168"/>
      <c r="H1" s="168"/>
      <c r="I1" s="168"/>
    </row>
    <row r="2" spans="1:9" ht="25" customHeight="1" x14ac:dyDescent="0.35">
      <c r="A2" s="210" t="s">
        <v>206</v>
      </c>
      <c r="B2" s="170"/>
      <c r="C2" s="170"/>
      <c r="D2" s="170"/>
      <c r="E2" s="170"/>
      <c r="F2" s="170"/>
      <c r="G2" s="170"/>
      <c r="H2" s="170"/>
      <c r="I2" s="170"/>
    </row>
    <row r="3" spans="1:9" ht="40" customHeight="1" x14ac:dyDescent="0.35">
      <c r="A3" s="39" t="s">
        <v>73</v>
      </c>
      <c r="B3" s="38" t="s">
        <v>207</v>
      </c>
      <c r="C3" s="38" t="s">
        <v>208</v>
      </c>
      <c r="D3" s="38" t="s">
        <v>209</v>
      </c>
      <c r="E3" s="38" t="s">
        <v>210</v>
      </c>
      <c r="F3" s="38" t="s">
        <v>211</v>
      </c>
      <c r="G3" s="38" t="s">
        <v>212</v>
      </c>
      <c r="H3" s="38" t="s">
        <v>82</v>
      </c>
      <c r="I3" s="43" t="s">
        <v>213</v>
      </c>
    </row>
    <row r="4" spans="1:9" x14ac:dyDescent="0.35">
      <c r="A4" s="40" t="s">
        <v>32</v>
      </c>
      <c r="B4" s="37" t="s">
        <v>214</v>
      </c>
      <c r="C4" s="37" t="s">
        <v>215</v>
      </c>
      <c r="D4" s="37" t="s">
        <v>216</v>
      </c>
      <c r="E4" s="37" t="s">
        <v>217</v>
      </c>
      <c r="F4" s="37" t="s">
        <v>218</v>
      </c>
      <c r="G4" s="37"/>
      <c r="H4" s="37"/>
      <c r="I4" s="44" t="s">
        <v>219</v>
      </c>
    </row>
    <row r="5" spans="1:9" x14ac:dyDescent="0.35">
      <c r="A5" s="41" t="s">
        <v>64</v>
      </c>
      <c r="B5" s="26" t="s">
        <v>220</v>
      </c>
      <c r="C5" s="26" t="s">
        <v>221</v>
      </c>
      <c r="D5" s="26" t="s">
        <v>222</v>
      </c>
      <c r="E5" s="26" t="s">
        <v>223</v>
      </c>
      <c r="F5" s="26" t="s">
        <v>224</v>
      </c>
      <c r="G5" s="26"/>
      <c r="H5" s="26"/>
      <c r="I5" s="35" t="s">
        <v>225</v>
      </c>
    </row>
    <row r="6" spans="1:9" x14ac:dyDescent="0.35">
      <c r="A6" s="40" t="s">
        <v>50</v>
      </c>
      <c r="B6" s="37" t="s">
        <v>226</v>
      </c>
      <c r="C6" s="37" t="s">
        <v>227</v>
      </c>
      <c r="D6" s="37" t="s">
        <v>228</v>
      </c>
      <c r="E6" s="37" t="s">
        <v>229</v>
      </c>
      <c r="F6" s="37" t="s">
        <v>230</v>
      </c>
      <c r="G6" s="37"/>
      <c r="H6" s="37"/>
      <c r="I6" s="44" t="s">
        <v>231</v>
      </c>
    </row>
    <row r="7" spans="1:9" x14ac:dyDescent="0.35">
      <c r="A7" s="41" t="s">
        <v>58</v>
      </c>
      <c r="B7" s="26" t="s">
        <v>226</v>
      </c>
      <c r="C7" s="26" t="s">
        <v>221</v>
      </c>
      <c r="D7" s="26" t="s">
        <v>232</v>
      </c>
      <c r="E7" s="26" t="s">
        <v>229</v>
      </c>
      <c r="F7" s="26" t="s">
        <v>233</v>
      </c>
      <c r="G7" s="26"/>
      <c r="H7" s="26"/>
      <c r="I7" s="35" t="s">
        <v>234</v>
      </c>
    </row>
    <row r="8" spans="1:9" x14ac:dyDescent="0.35">
      <c r="A8" s="40" t="s">
        <v>42</v>
      </c>
      <c r="B8" s="37" t="s">
        <v>235</v>
      </c>
      <c r="C8" s="37" t="s">
        <v>236</v>
      </c>
      <c r="D8" s="37" t="s">
        <v>237</v>
      </c>
      <c r="E8" s="37" t="s">
        <v>238</v>
      </c>
      <c r="F8" s="37" t="s">
        <v>239</v>
      </c>
      <c r="G8" s="37"/>
      <c r="H8" s="37"/>
      <c r="I8" s="44" t="s">
        <v>240</v>
      </c>
    </row>
    <row r="9" spans="1:9" x14ac:dyDescent="0.35">
      <c r="A9" s="41"/>
      <c r="B9" s="26"/>
      <c r="C9" s="26"/>
      <c r="D9" s="26"/>
      <c r="E9" s="26"/>
      <c r="F9" s="26"/>
      <c r="G9" s="26"/>
      <c r="H9" s="26"/>
      <c r="I9" s="35"/>
    </row>
    <row r="10" spans="1:9" x14ac:dyDescent="0.35">
      <c r="A10" s="40"/>
      <c r="B10" s="37"/>
      <c r="C10" s="37"/>
      <c r="D10" s="37"/>
      <c r="E10" s="37"/>
      <c r="F10" s="37"/>
      <c r="G10" s="37"/>
      <c r="H10" s="37"/>
      <c r="I10" s="44"/>
    </row>
    <row r="11" spans="1:9" x14ac:dyDescent="0.35">
      <c r="A11" s="42"/>
      <c r="B11" s="28"/>
      <c r="C11" s="28"/>
      <c r="D11" s="28"/>
      <c r="E11" s="28"/>
      <c r="F11" s="28"/>
      <c r="G11" s="28"/>
      <c r="H11" s="28"/>
      <c r="I11" s="36"/>
    </row>
  </sheetData>
  <mergeCells count="2">
    <mergeCell ref="A1:I1"/>
    <mergeCell ref="A2:I2"/>
  </mergeCells>
  <dataValidations count="7">
    <dataValidation allowBlank="1" showInputMessage="1" showErrorMessage="1" sqref="E16:E30" xr:uid="{61E10B68-E60F-4EFD-9D57-E01656C28EEA}"/>
    <dataValidation type="list" allowBlank="1" showInputMessage="1" showErrorMessage="1" sqref="B4:B11 B12:B15" xr:uid="{F3277541-E430-41EF-A85E-A5A7FB64CC8A}">
      <formula1>"Direkt kundinteraktion,Automatiserat beslutsfattande,Text-generering,Bild-generering,Produktivitetsverktyg,Analys &amp; prediktion,Intern automatisering,Rekommendationssystem,Övervakning,Övrigt"</formula1>
    </dataValidation>
    <dataValidation type="list" allowBlank="1" showInputMessage="1" showErrorMessage="1" sqref="C4:C11 C12:C15" xr:uid="{14691F4C-12D8-4D2B-B7D8-58CB2B2787FF}">
      <formula1>"Ingen,Låg – verktyg för produktivitet,Medel – ändrar arbetsflöden,Hög – påverkar rekryteringsbeslut,Hög – påverkar prestationsbedömning,Hög – påverkar anställningsvillkor"</formula1>
    </dataValidation>
    <dataValidation type="list" allowBlank="1" showInputMessage="1" showErrorMessage="1" sqref="D4:D11 D12:D15" xr:uid="{22A6E2F7-D252-4F83-A019-8A729AAA5B4F}">
      <formula1>"Ingen direkt påverkan,Indirekt – genererat innehåll publiceras,Hög – kunder interagerar direkt med AI,Hög – påverkar kandidater,Hög – påverkar kreditbeslut,Hög – påverkar hälsobeslut,Hög – påverkar rättsliga beslut"</formula1>
    </dataValidation>
    <dataValidation type="list" allowBlank="1" showInputMessage="1" showErrorMessage="1" sqref="E4:E11 E12:E15" xr:uid="{532CFD5A-95A0-47D5-8211-1294176655F6}">
      <formula1>"Ja – Art. 50.1,Ja – Art. 50.1 + GDPR Art. 22,Ja – om innehåll publiceras,Nej – intern användning,Utreds"</formula1>
    </dataValidation>
    <dataValidation type="list" allowBlank="1" showInputMessage="1" showErrorMessage="1" sqref="H4:H15" xr:uid="{B15BBECD-1A59-481E-8580-8B8ABCC7FDFE}">
      <formula1>"AI-ansvarig,DPO,IT-chef,HR-chef,Ekonomichef,Marknadschef,VD,CTO,CISO,Juridisk chef,Kundtjänstchef,Projektledare,Systemägare,Övrigt"</formula1>
    </dataValidation>
    <dataValidation type="list" allowBlank="1" showInputMessage="1" showErrorMessage="1" sqref="G4:G100" xr:uid="{06364C02-AF5E-4F9A-9A44-15EFDB05170C}">
      <formula1>Lista_JaNej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0EBD77-B1EF-4A5D-ADA7-8EB20F1495B8}">
          <x14:formula1>
            <xm:f>'AI System Register'!$A$4:$A$25</xm:f>
          </x14:formula1>
          <xm:sqref>A4:A15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5"/>
  <sheetViews>
    <sheetView topLeftCell="C1" workbookViewId="0">
      <selection activeCell="D14" sqref="D14"/>
    </sheetView>
  </sheetViews>
  <sheetFormatPr defaultRowHeight="14.5" x14ac:dyDescent="0.35"/>
  <cols>
    <col min="1" max="1" width="27.26953125" customWidth="1"/>
    <col min="2" max="2" width="21.81640625" customWidth="1"/>
    <col min="3" max="3" width="23.6328125" customWidth="1"/>
    <col min="4" max="4" width="21.81640625" customWidth="1"/>
    <col min="5" max="5" width="45.453125" customWidth="1"/>
    <col min="6" max="6" width="20" customWidth="1"/>
    <col min="7" max="7" width="25.453125" customWidth="1"/>
    <col min="8" max="8" width="36.36328125" customWidth="1"/>
  </cols>
  <sheetData>
    <row r="1" spans="1:8" ht="35" customHeight="1" x14ac:dyDescent="0.35">
      <c r="A1" s="209" t="s">
        <v>241</v>
      </c>
      <c r="B1" s="168"/>
      <c r="C1" s="168"/>
      <c r="D1" s="168"/>
      <c r="E1" s="168"/>
      <c r="F1" s="168"/>
      <c r="G1" s="168"/>
      <c r="H1" s="168"/>
    </row>
    <row r="2" spans="1:8" ht="25" customHeight="1" x14ac:dyDescent="0.35">
      <c r="A2" s="210" t="s">
        <v>242</v>
      </c>
      <c r="B2" s="170"/>
      <c r="C2" s="170"/>
      <c r="D2" s="170"/>
      <c r="E2" s="170"/>
      <c r="F2" s="170"/>
      <c r="G2" s="170"/>
      <c r="H2" s="170"/>
    </row>
    <row r="3" spans="1:8" ht="35" customHeight="1" x14ac:dyDescent="0.35">
      <c r="A3" s="47" t="s">
        <v>243</v>
      </c>
      <c r="B3" s="46" t="s">
        <v>9</v>
      </c>
      <c r="C3" s="46" t="s">
        <v>244</v>
      </c>
      <c r="D3" s="46" t="s">
        <v>245</v>
      </c>
      <c r="E3" s="46" t="s">
        <v>246</v>
      </c>
      <c r="F3" s="46" t="s">
        <v>247</v>
      </c>
      <c r="G3" s="46" t="s">
        <v>248</v>
      </c>
      <c r="H3" s="49" t="s">
        <v>213</v>
      </c>
    </row>
    <row r="4" spans="1:8" x14ac:dyDescent="0.35">
      <c r="A4" s="48"/>
      <c r="B4" s="45" t="s">
        <v>45</v>
      </c>
      <c r="C4" s="45" t="s">
        <v>249</v>
      </c>
      <c r="D4" s="45" t="s">
        <v>250</v>
      </c>
      <c r="E4" s="45" t="s">
        <v>251</v>
      </c>
      <c r="F4" s="45"/>
      <c r="G4" s="45" t="s">
        <v>252</v>
      </c>
      <c r="H4" s="50" t="s">
        <v>253</v>
      </c>
    </row>
    <row r="5" spans="1:8" x14ac:dyDescent="0.35">
      <c r="A5" s="41"/>
      <c r="B5" s="26" t="s">
        <v>254</v>
      </c>
      <c r="C5" s="26" t="s">
        <v>255</v>
      </c>
      <c r="D5" s="26" t="s">
        <v>256</v>
      </c>
      <c r="E5" s="26" t="s">
        <v>257</v>
      </c>
      <c r="F5" s="26"/>
      <c r="G5" s="26"/>
      <c r="H5" s="35"/>
    </row>
    <row r="6" spans="1:8" x14ac:dyDescent="0.35">
      <c r="A6" s="48"/>
      <c r="B6" s="45" t="s">
        <v>52</v>
      </c>
      <c r="C6" s="45" t="s">
        <v>258</v>
      </c>
      <c r="D6" s="45" t="s">
        <v>259</v>
      </c>
      <c r="E6" s="45" t="s">
        <v>260</v>
      </c>
      <c r="F6" s="45"/>
      <c r="G6" s="45"/>
      <c r="H6" s="50" t="s">
        <v>261</v>
      </c>
    </row>
    <row r="7" spans="1:8" x14ac:dyDescent="0.35">
      <c r="A7" s="41"/>
      <c r="B7" s="26" t="s">
        <v>262</v>
      </c>
      <c r="C7" s="26" t="s">
        <v>263</v>
      </c>
      <c r="D7" s="26" t="s">
        <v>256</v>
      </c>
      <c r="E7" s="26" t="s">
        <v>264</v>
      </c>
      <c r="F7" s="26"/>
      <c r="G7" s="26"/>
      <c r="H7" s="35"/>
    </row>
    <row r="8" spans="1:8" x14ac:dyDescent="0.35">
      <c r="A8" s="48"/>
      <c r="B8" s="45" t="s">
        <v>265</v>
      </c>
      <c r="C8" s="45" t="s">
        <v>266</v>
      </c>
      <c r="D8" s="45" t="s">
        <v>267</v>
      </c>
      <c r="E8" s="45" t="s">
        <v>268</v>
      </c>
      <c r="F8" s="45"/>
      <c r="G8" s="45"/>
      <c r="H8" s="50" t="s">
        <v>269</v>
      </c>
    </row>
    <row r="9" spans="1:8" x14ac:dyDescent="0.35">
      <c r="A9" s="41"/>
      <c r="B9" s="26" t="s">
        <v>66</v>
      </c>
      <c r="C9" s="26" t="s">
        <v>270</v>
      </c>
      <c r="D9" s="26" t="s">
        <v>250</v>
      </c>
      <c r="E9" s="26" t="s">
        <v>271</v>
      </c>
      <c r="F9" s="26"/>
      <c r="G9" s="26"/>
      <c r="H9" s="35"/>
    </row>
    <row r="10" spans="1:8" x14ac:dyDescent="0.35">
      <c r="A10" s="48"/>
      <c r="B10" s="45" t="s">
        <v>60</v>
      </c>
      <c r="C10" s="45" t="s">
        <v>272</v>
      </c>
      <c r="D10" s="45" t="s">
        <v>259</v>
      </c>
      <c r="E10" s="45" t="s">
        <v>273</v>
      </c>
      <c r="F10" s="45"/>
      <c r="G10" s="45"/>
      <c r="H10" s="50"/>
    </row>
    <row r="11" spans="1:8" x14ac:dyDescent="0.35">
      <c r="A11" s="41"/>
      <c r="B11" s="26" t="s">
        <v>35</v>
      </c>
      <c r="C11" s="26" t="s">
        <v>274</v>
      </c>
      <c r="D11" s="26" t="s">
        <v>250</v>
      </c>
      <c r="E11" s="26" t="s">
        <v>275</v>
      </c>
      <c r="F11" s="26"/>
      <c r="G11" s="26"/>
      <c r="H11" s="35" t="s">
        <v>276</v>
      </c>
    </row>
    <row r="12" spans="1:8" x14ac:dyDescent="0.35">
      <c r="A12" s="48"/>
      <c r="B12" s="45"/>
      <c r="C12" s="45"/>
      <c r="D12" s="45"/>
      <c r="E12" s="45"/>
      <c r="F12" s="45"/>
      <c r="G12" s="45"/>
      <c r="H12" s="50"/>
    </row>
    <row r="13" spans="1:8" x14ac:dyDescent="0.35">
      <c r="A13" s="41"/>
      <c r="B13" s="26"/>
      <c r="C13" s="26"/>
      <c r="D13" s="26"/>
      <c r="E13" s="26"/>
      <c r="F13" s="26"/>
      <c r="G13" s="26"/>
      <c r="H13" s="35"/>
    </row>
    <row r="14" spans="1:8" x14ac:dyDescent="0.35">
      <c r="A14" s="48"/>
      <c r="B14" s="45"/>
      <c r="C14" s="45"/>
      <c r="D14" s="45"/>
      <c r="E14" s="45"/>
      <c r="F14" s="45"/>
      <c r="G14" s="45"/>
      <c r="H14" s="50"/>
    </row>
    <row r="15" spans="1:8" x14ac:dyDescent="0.35">
      <c r="A15" s="42"/>
      <c r="B15" s="28"/>
      <c r="C15" s="28"/>
      <c r="D15" s="28"/>
      <c r="E15" s="28"/>
      <c r="F15" s="28"/>
      <c r="G15" s="28"/>
      <c r="H15" s="36"/>
    </row>
  </sheetData>
  <mergeCells count="2">
    <mergeCell ref="A1:H1"/>
    <mergeCell ref="A2:H2"/>
  </mergeCells>
  <dataValidations count="4">
    <dataValidation type="list" allowBlank="1" showInputMessage="1" showErrorMessage="1" sqref="C4:C15 C16:C25" xr:uid="{13019EF2-18E3-469D-8CB8-6DAAA7DF0671}">
      <formula1>"Alla anställda,AI-utvecklare,Rekryterare,Jurist,VD / Ledningsgrupp,Kundtjänstmedarbetare,Controller,Content Manager,Data Scientist,Projektledare,IT-chef,DPO,Säkerhetschef,Systemadministratör,Övrigt"</formula1>
    </dataValidation>
    <dataValidation type="list" allowBlank="1" showInputMessage="1" showErrorMessage="1" sqref="G4:G15 G16:G25" xr:uid="{FC93891C-19C3-4FA1-9730-55D2172124FA}">
      <formula1>"Intern,Extern leverantör,Intern / Extern,E-learning plattform,Universitet/Högskola,Branschorganisation,Myndighet,Övrigt"</formula1>
    </dataValidation>
    <dataValidation type="list" allowBlank="1" showInputMessage="1" showErrorMessage="1" sqref="B4:B100" xr:uid="{432AE210-13E1-482D-9C00-0EB0C36DC011}">
      <formula1>Lista_Avdelning</formula1>
    </dataValidation>
    <dataValidation type="list" allowBlank="1" showInputMessage="1" showErrorMessage="1" sqref="D4:D100" xr:uid="{6B2860D2-E2A9-44D1-8C78-90C89BAD2FD2}">
      <formula1>Lista_Utbildning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0"/>
  <sheetViews>
    <sheetView topLeftCell="A3" workbookViewId="0">
      <selection sqref="A1:J1"/>
    </sheetView>
  </sheetViews>
  <sheetFormatPr defaultRowHeight="14.5" x14ac:dyDescent="0.35"/>
  <cols>
    <col min="1" max="2" width="16.36328125" customWidth="1"/>
    <col min="3" max="3" width="25.453125" customWidth="1"/>
    <col min="4" max="4" width="29.08984375" customWidth="1"/>
    <col min="5" max="5" width="45.453125" customWidth="1"/>
    <col min="6" max="6" width="32.7265625" customWidth="1"/>
    <col min="7" max="7" width="25.453125" customWidth="1"/>
    <col min="8" max="8" width="40" customWidth="1"/>
    <col min="9" max="9" width="20" customWidth="1"/>
    <col min="10" max="10" width="27.26953125" customWidth="1"/>
  </cols>
  <sheetData>
    <row r="1" spans="1:10" ht="35" customHeight="1" x14ac:dyDescent="0.35">
      <c r="A1" s="209" t="s">
        <v>277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0" ht="25" customHeight="1" x14ac:dyDescent="0.35">
      <c r="A2" s="210" t="s">
        <v>278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ht="35" customHeight="1" x14ac:dyDescent="0.35">
      <c r="A3" s="53" t="s">
        <v>279</v>
      </c>
      <c r="B3" s="52" t="s">
        <v>280</v>
      </c>
      <c r="C3" s="52" t="s">
        <v>73</v>
      </c>
      <c r="D3" s="52" t="s">
        <v>281</v>
      </c>
      <c r="E3" s="52" t="s">
        <v>282</v>
      </c>
      <c r="F3" s="52" t="s">
        <v>283</v>
      </c>
      <c r="G3" s="52" t="s">
        <v>284</v>
      </c>
      <c r="H3" s="52" t="s">
        <v>285</v>
      </c>
      <c r="I3" s="52" t="s">
        <v>82</v>
      </c>
      <c r="J3" s="55" t="s">
        <v>113</v>
      </c>
    </row>
    <row r="4" spans="1:10" x14ac:dyDescent="0.35">
      <c r="A4" s="54" t="s">
        <v>286</v>
      </c>
      <c r="B4" s="51"/>
      <c r="C4" s="51"/>
      <c r="D4" s="51" t="s">
        <v>287</v>
      </c>
      <c r="E4" s="51"/>
      <c r="F4" s="51"/>
      <c r="G4" s="51"/>
      <c r="H4" s="51"/>
      <c r="I4" s="51"/>
      <c r="J4" s="56"/>
    </row>
    <row r="5" spans="1:10" ht="24.5" x14ac:dyDescent="0.35">
      <c r="A5" s="41" t="s">
        <v>288</v>
      </c>
      <c r="B5" s="26"/>
      <c r="C5" s="26"/>
      <c r="D5" s="26" t="s">
        <v>289</v>
      </c>
      <c r="E5" s="26"/>
      <c r="F5" s="26"/>
      <c r="G5" s="26"/>
      <c r="H5" s="26"/>
      <c r="I5" s="26"/>
      <c r="J5" s="35"/>
    </row>
    <row r="6" spans="1:10" x14ac:dyDescent="0.35">
      <c r="A6" s="54" t="s">
        <v>290</v>
      </c>
      <c r="B6" s="51"/>
      <c r="C6" s="51"/>
      <c r="D6" s="51"/>
      <c r="E6" s="51"/>
      <c r="F6" s="51"/>
      <c r="G6" s="51"/>
      <c r="H6" s="51"/>
      <c r="I6" s="51"/>
      <c r="J6" s="56"/>
    </row>
    <row r="7" spans="1:10" x14ac:dyDescent="0.35">
      <c r="A7" s="41" t="s">
        <v>291</v>
      </c>
      <c r="B7" s="26"/>
      <c r="C7" s="26"/>
      <c r="D7" s="26"/>
      <c r="E7" s="26"/>
      <c r="F7" s="26"/>
      <c r="G7" s="26"/>
      <c r="H7" s="26"/>
      <c r="I7" s="26"/>
      <c r="J7" s="35"/>
    </row>
    <row r="8" spans="1:10" x14ac:dyDescent="0.35">
      <c r="A8" s="54" t="s">
        <v>292</v>
      </c>
      <c r="B8" s="51"/>
      <c r="C8" s="51"/>
      <c r="D8" s="51"/>
      <c r="E8" s="51"/>
      <c r="F8" s="51"/>
      <c r="G8" s="51"/>
      <c r="H8" s="51"/>
      <c r="I8" s="51"/>
      <c r="J8" s="56"/>
    </row>
    <row r="9" spans="1:10" x14ac:dyDescent="0.35">
      <c r="A9" s="41" t="s">
        <v>293</v>
      </c>
      <c r="B9" s="26"/>
      <c r="C9" s="26"/>
      <c r="D9" s="26"/>
      <c r="E9" s="26"/>
      <c r="F9" s="26"/>
      <c r="G9" s="26"/>
      <c r="H9" s="26"/>
      <c r="I9" s="26"/>
      <c r="J9" s="35"/>
    </row>
    <row r="10" spans="1:10" x14ac:dyDescent="0.35">
      <c r="A10" s="54" t="s">
        <v>294</v>
      </c>
      <c r="B10" s="51"/>
      <c r="C10" s="51"/>
      <c r="D10" s="51"/>
      <c r="E10" s="51"/>
      <c r="F10" s="51"/>
      <c r="G10" s="51"/>
      <c r="H10" s="51"/>
      <c r="I10" s="51"/>
      <c r="J10" s="56"/>
    </row>
    <row r="11" spans="1:10" x14ac:dyDescent="0.35">
      <c r="A11" s="42" t="s">
        <v>295</v>
      </c>
      <c r="B11" s="28"/>
      <c r="C11" s="28"/>
      <c r="D11" s="28"/>
      <c r="E11" s="28"/>
      <c r="F11" s="28"/>
      <c r="G11" s="28"/>
      <c r="H11" s="28"/>
      <c r="I11" s="28"/>
      <c r="J11" s="36"/>
    </row>
    <row r="12" spans="1:10" x14ac:dyDescent="0.35">
      <c r="A12" t="s">
        <v>426</v>
      </c>
    </row>
    <row r="13" spans="1:10" x14ac:dyDescent="0.35">
      <c r="A13" t="s">
        <v>427</v>
      </c>
    </row>
    <row r="14" spans="1:10" x14ac:dyDescent="0.35">
      <c r="A14" t="s">
        <v>428</v>
      </c>
    </row>
    <row r="15" spans="1:10" x14ac:dyDescent="0.35">
      <c r="A15" t="s">
        <v>429</v>
      </c>
    </row>
    <row r="16" spans="1:10" x14ac:dyDescent="0.35">
      <c r="A16" t="s">
        <v>430</v>
      </c>
    </row>
    <row r="17" spans="1:1" x14ac:dyDescent="0.35">
      <c r="A17" t="s">
        <v>431</v>
      </c>
    </row>
    <row r="18" spans="1:1" x14ac:dyDescent="0.35">
      <c r="A18" t="s">
        <v>432</v>
      </c>
    </row>
    <row r="19" spans="1:1" x14ac:dyDescent="0.35">
      <c r="A19" t="s">
        <v>433</v>
      </c>
    </row>
    <row r="20" spans="1:1" x14ac:dyDescent="0.35">
      <c r="A20" t="s">
        <v>434</v>
      </c>
    </row>
  </sheetData>
  <mergeCells count="2">
    <mergeCell ref="A1:J1"/>
    <mergeCell ref="A2:J2"/>
  </mergeCells>
  <dataValidations count="4">
    <dataValidation type="list" allowBlank="1" showInputMessage="1" showErrorMessage="1" sqref="I4:I20" xr:uid="{555659D6-04CE-475C-9BBD-F496CA2C7258}">
      <formula1>"AI-ansvarig,DPO,IT-chef,HR-chef,Ekonomichef,Marknadschef,VD,CTO,CISO,Juridisk chef,Kundtjänstchef,Projektledare,Systemägare,Övrigt"</formula1>
    </dataValidation>
    <dataValidation type="list" allowBlank="1" showInputMessage="1" showErrorMessage="1" promptTitle="Incidentkategori" prompt="Välj typ av incident" sqref="D4:D100" xr:uid="{E4BFD3E1-4C3A-4DEE-9762-BA6EAB76B74D}">
      <formula1>Lista_IncidentKategori</formula1>
    </dataValidation>
    <dataValidation type="list" allowBlank="1" showInputMessage="1" showErrorMessage="1" sqref="G4:G100" xr:uid="{EE717567-1294-4698-9B41-F214EE65FACF}">
      <formula1>Lista_Allvarlighet</formula1>
    </dataValidation>
    <dataValidation type="list" allowBlank="1" showInputMessage="1" showErrorMessage="1" sqref="J4:J100" xr:uid="{1608A893-F36D-42FE-97A3-AFB720793B8C}">
      <formula1>Lista_IncidentStatus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687B83-7234-4C74-A3B1-B42EC90014A3}">
          <x14:formula1>
            <xm:f>'AI System Register'!$A$4:$A$25</xm:f>
          </x14:formula1>
          <xm:sqref>C4:C20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10</vt:i4>
      </vt:variant>
      <vt:variant>
        <vt:lpstr>Namngivna områden</vt:lpstr>
      </vt:variant>
      <vt:variant>
        <vt:i4>11</vt:i4>
      </vt:variant>
    </vt:vector>
  </HeadingPairs>
  <TitlesOfParts>
    <vt:vector size="21" baseType="lpstr">
      <vt:lpstr>Dashboard</vt:lpstr>
      <vt:lpstr>Listor</vt:lpstr>
      <vt:lpstr>Overview</vt:lpstr>
      <vt:lpstr>AI System Register</vt:lpstr>
      <vt:lpstr>Risk Assessment</vt:lpstr>
      <vt:lpstr>AI Policy Checklist</vt:lpstr>
      <vt:lpstr>Transparency</vt:lpstr>
      <vt:lpstr>Training Log</vt:lpstr>
      <vt:lpstr>Incident Log</vt:lpstr>
      <vt:lpstr>Review Schedule</vt:lpstr>
      <vt:lpstr>Lista_Allvarlighet</vt:lpstr>
      <vt:lpstr>Lista_Avdelning</vt:lpstr>
      <vt:lpstr>Lista_Frekvens</vt:lpstr>
      <vt:lpstr>Lista_IncidentKategori</vt:lpstr>
      <vt:lpstr>Lista_IncidentStatus</vt:lpstr>
      <vt:lpstr>Lista_JaNej</vt:lpstr>
      <vt:lpstr>Lista_PolicyStatus</vt:lpstr>
      <vt:lpstr>Lista_Riskkategori</vt:lpstr>
      <vt:lpstr>Lista_Risktyp</vt:lpstr>
      <vt:lpstr>Lista_Status</vt:lpstr>
      <vt:lpstr>Lista_Utbildning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Marcus Petersson</cp:lastModifiedBy>
  <dcterms:created xsi:type="dcterms:W3CDTF">2026-03-11T19:39:38Z</dcterms:created>
  <dcterms:modified xsi:type="dcterms:W3CDTF">2026-03-12T22:01:16Z</dcterms:modified>
</cp:coreProperties>
</file>